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336" windowWidth="20940" windowHeight="9876"/>
  </bookViews>
  <sheets>
    <sheet name="Exp" sheetId="1" r:id="rId1"/>
  </sheets>
  <calcPr calcId="162913"/>
</workbook>
</file>

<file path=xl/calcChain.xml><?xml version="1.0" encoding="utf-8"?>
<calcChain xmlns="http://schemas.openxmlformats.org/spreadsheetml/2006/main">
  <c r="L362" i="1" l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09" i="1"/>
  <c r="L706" i="1"/>
  <c r="L705" i="1"/>
  <c r="L703" i="1"/>
  <c r="L702" i="1"/>
  <c r="L701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2" i="1"/>
  <c r="L561" i="1"/>
  <c r="L560" i="1"/>
  <c r="L558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I712" i="1"/>
  <c r="H712" i="1"/>
  <c r="G710" i="1"/>
  <c r="L710" i="1" s="1"/>
  <c r="G709" i="1"/>
  <c r="E709" i="1"/>
  <c r="E708" i="1"/>
  <c r="L708" i="1" s="1"/>
  <c r="G708" i="1"/>
  <c r="G707" i="1"/>
  <c r="D707" i="1"/>
  <c r="L707" i="1" s="1"/>
  <c r="F704" i="1"/>
  <c r="L704" i="1" s="1"/>
  <c r="C712" i="1"/>
  <c r="G700" i="1"/>
  <c r="D700" i="1"/>
  <c r="L700" i="1" s="1"/>
  <c r="G699" i="1"/>
  <c r="D699" i="1"/>
  <c r="L699" i="1" s="1"/>
  <c r="E699" i="1"/>
  <c r="L819" i="1"/>
  <c r="L818" i="1"/>
  <c r="L817" i="1"/>
  <c r="L816" i="1"/>
  <c r="F712" i="1" l="1"/>
  <c r="L118" i="1"/>
  <c r="L464" i="1" l="1"/>
  <c r="L463" i="1"/>
  <c r="L462" i="1"/>
  <c r="L461" i="1"/>
  <c r="L460" i="1"/>
  <c r="L459" i="1"/>
  <c r="L458" i="1"/>
  <c r="L457" i="1"/>
  <c r="L456" i="1"/>
  <c r="L455" i="1"/>
  <c r="L454" i="1"/>
  <c r="L453" i="1"/>
  <c r="L812" i="1"/>
  <c r="L811" i="1"/>
  <c r="L810" i="1"/>
  <c r="L809" i="1"/>
  <c r="L808" i="1"/>
  <c r="L807" i="1"/>
  <c r="L806" i="1"/>
  <c r="L805" i="1"/>
  <c r="L804" i="1"/>
  <c r="L117" i="1"/>
  <c r="L116" i="1"/>
  <c r="L115" i="1"/>
  <c r="L114" i="1"/>
  <c r="L113" i="1"/>
  <c r="L112" i="1"/>
  <c r="L111" i="1"/>
  <c r="J821" i="1" l="1"/>
  <c r="I821" i="1"/>
  <c r="H821" i="1"/>
  <c r="G821" i="1"/>
  <c r="F821" i="1"/>
  <c r="E821" i="1"/>
  <c r="D821" i="1"/>
  <c r="C821" i="1"/>
  <c r="J783" i="1"/>
  <c r="I783" i="1"/>
  <c r="H783" i="1"/>
  <c r="G783" i="1"/>
  <c r="F783" i="1"/>
  <c r="E783" i="1"/>
  <c r="D783" i="1"/>
  <c r="C783" i="1"/>
  <c r="L468" i="1"/>
  <c r="I364" i="1"/>
  <c r="F364" i="1"/>
  <c r="C364" i="1"/>
  <c r="G563" i="1" l="1"/>
  <c r="D563" i="1"/>
  <c r="L563" i="1" s="1"/>
  <c r="E559" i="1"/>
  <c r="G557" i="1"/>
  <c r="D557" i="1"/>
  <c r="L557" i="1" s="1"/>
  <c r="G556" i="1"/>
  <c r="D556" i="1"/>
  <c r="G528" i="1"/>
  <c r="L528" i="1" l="1"/>
  <c r="G712" i="1"/>
  <c r="D712" i="1"/>
  <c r="L556" i="1"/>
  <c r="L559" i="1"/>
  <c r="E712" i="1"/>
  <c r="L815" i="1"/>
  <c r="L814" i="1"/>
  <c r="L452" i="1" l="1"/>
  <c r="L451" i="1"/>
  <c r="L450" i="1"/>
  <c r="L803" i="1" l="1"/>
  <c r="L802" i="1"/>
  <c r="L110" i="1" l="1"/>
  <c r="L109" i="1"/>
  <c r="L108" i="1"/>
  <c r="L107" i="1"/>
  <c r="L106" i="1"/>
  <c r="L105" i="1"/>
  <c r="L449" i="1" l="1"/>
  <c r="L448" i="1"/>
  <c r="L447" i="1"/>
  <c r="L446" i="1"/>
  <c r="L445" i="1"/>
  <c r="L444" i="1"/>
  <c r="L443" i="1"/>
  <c r="L442" i="1"/>
  <c r="L441" i="1"/>
  <c r="L104" i="1"/>
  <c r="L103" i="1"/>
  <c r="L102" i="1"/>
  <c r="L101" i="1"/>
  <c r="L100" i="1"/>
  <c r="L99" i="1"/>
  <c r="L98" i="1"/>
  <c r="L801" i="1"/>
  <c r="L800" i="1"/>
  <c r="L440" i="1" l="1"/>
  <c r="L439" i="1"/>
  <c r="L438" i="1"/>
  <c r="L437" i="1"/>
  <c r="L436" i="1"/>
  <c r="L435" i="1"/>
  <c r="L434" i="1"/>
  <c r="L433" i="1"/>
  <c r="L799" i="1"/>
  <c r="L97" i="1"/>
  <c r="L96" i="1"/>
  <c r="L95" i="1"/>
  <c r="L94" i="1"/>
  <c r="L93" i="1"/>
  <c r="L92" i="1"/>
  <c r="L91" i="1"/>
  <c r="L432" i="1" l="1"/>
  <c r="L431" i="1"/>
  <c r="L430" i="1"/>
  <c r="L429" i="1"/>
  <c r="L428" i="1"/>
  <c r="L798" i="1"/>
  <c r="L797" i="1"/>
  <c r="J122" i="1"/>
  <c r="J364" i="1" s="1"/>
  <c r="H122" i="1"/>
  <c r="H364" i="1" s="1"/>
  <c r="D122" i="1"/>
  <c r="L122" i="1" s="1"/>
  <c r="L121" i="1"/>
  <c r="L90" i="1"/>
  <c r="L89" i="1"/>
  <c r="L88" i="1"/>
  <c r="L87" i="1"/>
  <c r="L783" i="1" l="1"/>
  <c r="L796" i="1"/>
  <c r="L427" i="1"/>
  <c r="L426" i="1"/>
  <c r="L425" i="1"/>
  <c r="L86" i="1"/>
  <c r="L85" i="1"/>
  <c r="L84" i="1"/>
  <c r="L83" i="1"/>
  <c r="L82" i="1"/>
  <c r="J828" i="1" l="1"/>
  <c r="I828" i="1"/>
  <c r="H828" i="1"/>
  <c r="G828" i="1"/>
  <c r="F828" i="1"/>
  <c r="E828" i="1"/>
  <c r="D828" i="1"/>
  <c r="C828" i="1"/>
  <c r="L825" i="1"/>
  <c r="L8" i="1"/>
  <c r="L13" i="1"/>
  <c r="L9" i="1"/>
  <c r="L16" i="1"/>
  <c r="L15" i="1"/>
  <c r="L14" i="1"/>
  <c r="L12" i="1"/>
  <c r="L11" i="1"/>
  <c r="L10" i="1"/>
  <c r="L7" i="1"/>
  <c r="L5" i="1"/>
  <c r="G6" i="1"/>
  <c r="L374" i="1"/>
  <c r="L373" i="1"/>
  <c r="L372" i="1"/>
  <c r="L371" i="1"/>
  <c r="L369" i="1"/>
  <c r="L368" i="1"/>
  <c r="J370" i="1"/>
  <c r="L370" i="1" l="1"/>
  <c r="L6" i="1"/>
  <c r="L424" i="1"/>
  <c r="L423" i="1"/>
  <c r="L422" i="1"/>
  <c r="L421" i="1"/>
  <c r="L420" i="1"/>
  <c r="L419" i="1"/>
  <c r="L418" i="1"/>
  <c r="L417" i="1"/>
  <c r="L416" i="1"/>
  <c r="L415" i="1"/>
  <c r="L414" i="1"/>
  <c r="E81" i="1"/>
  <c r="E80" i="1"/>
  <c r="D80" i="1"/>
  <c r="D364" i="1" s="1"/>
  <c r="L413" i="1" l="1"/>
  <c r="L412" i="1"/>
  <c r="L793" i="1"/>
  <c r="L792" i="1"/>
  <c r="L73" i="1"/>
  <c r="L411" i="1" l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791" i="1"/>
  <c r="L790" i="1"/>
  <c r="L789" i="1"/>
  <c r="L788" i="1"/>
  <c r="L787" i="1"/>
  <c r="L821" i="1" l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395" i="1" l="1"/>
  <c r="L394" i="1"/>
  <c r="L393" i="1"/>
  <c r="L392" i="1"/>
  <c r="L56" i="1"/>
  <c r="L55" i="1"/>
  <c r="L54" i="1"/>
  <c r="L53" i="1"/>
  <c r="L52" i="1"/>
  <c r="L51" i="1"/>
  <c r="L50" i="1"/>
  <c r="L49" i="1"/>
  <c r="L48" i="1"/>
  <c r="L45" i="1"/>
  <c r="L391" i="1" l="1"/>
  <c r="L390" i="1"/>
  <c r="L389" i="1"/>
  <c r="L388" i="1"/>
  <c r="L387" i="1"/>
  <c r="L47" i="1" l="1"/>
  <c r="L44" i="1"/>
  <c r="L386" i="1" l="1"/>
  <c r="L385" i="1"/>
  <c r="L384" i="1"/>
  <c r="L383" i="1"/>
  <c r="L382" i="1"/>
  <c r="L381" i="1"/>
  <c r="L380" i="1"/>
  <c r="L378" i="1"/>
  <c r="L377" i="1"/>
  <c r="L376" i="1"/>
  <c r="L41" i="1"/>
  <c r="L42" i="1"/>
  <c r="L43" i="1"/>
  <c r="L39" i="1"/>
  <c r="L38" i="1"/>
  <c r="L34" i="1"/>
  <c r="L36" i="1"/>
  <c r="L37" i="1"/>
  <c r="L32" i="1"/>
  <c r="L40" i="1"/>
  <c r="L33" i="1"/>
  <c r="E35" i="1" l="1"/>
  <c r="E364" i="1" s="1"/>
  <c r="L29" i="1"/>
  <c r="L30" i="1"/>
  <c r="L31" i="1"/>
  <c r="L375" i="1"/>
  <c r="L826" i="1"/>
  <c r="L828" i="1" s="1"/>
  <c r="L28" i="1"/>
  <c r="L25" i="1"/>
  <c r="L35" i="1" l="1"/>
  <c r="J379" i="1"/>
  <c r="J712" i="1" s="1"/>
  <c r="L712" i="1" s="1"/>
  <c r="L21" i="1"/>
  <c r="L17" i="1"/>
  <c r="L20" i="1"/>
  <c r="G23" i="1"/>
  <c r="G364" i="1" s="1"/>
  <c r="L24" i="1"/>
  <c r="L19" i="1"/>
  <c r="L18" i="1"/>
  <c r="L23" i="1" l="1"/>
  <c r="L379" i="1"/>
  <c r="L22" i="1"/>
  <c r="L26" i="1"/>
  <c r="L27" i="1"/>
  <c r="L364" i="1" l="1"/>
</calcChain>
</file>

<file path=xl/sharedStrings.xml><?xml version="1.0" encoding="utf-8"?>
<sst xmlns="http://schemas.openxmlformats.org/spreadsheetml/2006/main" count="1760" uniqueCount="1128">
  <si>
    <t>Activity</t>
  </si>
  <si>
    <t>Total</t>
  </si>
  <si>
    <t>Date of Claim</t>
  </si>
  <si>
    <t>15.04.13</t>
  </si>
  <si>
    <t>26.03.13</t>
  </si>
  <si>
    <t>Lunch with Professor Ferdinand von Prondzynski of Robert Gordon University</t>
  </si>
  <si>
    <t>16.04.13</t>
  </si>
  <si>
    <t>To attend Universities Scotland Main Committee Meeting</t>
  </si>
  <si>
    <t>Rail</t>
  </si>
  <si>
    <t>Taxi</t>
  </si>
  <si>
    <t>Vice Principal (Academic) - Professor Steve Olivier</t>
  </si>
  <si>
    <t>Principal &amp; Vice Chancellor - Professor Nigel Seaton</t>
  </si>
  <si>
    <t>University Secretary - Mrs Sheena Stewart</t>
  </si>
  <si>
    <t>29.04.13</t>
  </si>
  <si>
    <t>Hosting dinner with Dr Patrick Kee from SEGI and Professor Ray Lloyd of University of Abertay Dundee</t>
  </si>
  <si>
    <t>21.04.13</t>
  </si>
  <si>
    <t>Laundry</t>
  </si>
  <si>
    <t>Personal Mileage</t>
  </si>
  <si>
    <t>Personal Incidental Expenses</t>
  </si>
  <si>
    <t>Other</t>
  </si>
  <si>
    <t>Detail of Other</t>
  </si>
  <si>
    <t>Visiting University of China and Wuhan University</t>
  </si>
  <si>
    <t>Accomm- odation</t>
  </si>
  <si>
    <t>Subsist- ence</t>
  </si>
  <si>
    <t>Entertain- ing</t>
  </si>
  <si>
    <t>Total Claimed</t>
  </si>
  <si>
    <t>07.06.13</t>
  </si>
  <si>
    <t>Lunch with Professor Pete Downes of the University of Dundee</t>
  </si>
  <si>
    <t>05.06.13</t>
  </si>
  <si>
    <t>Universities Scotland meeting and dinner with the Education Secretary</t>
  </si>
  <si>
    <t>17.05.13</t>
  </si>
  <si>
    <t>25.04.13</t>
  </si>
  <si>
    <t>Attend a meeting at Linlithgow Academy</t>
  </si>
  <si>
    <t>10.05.13</t>
  </si>
  <si>
    <t>CASE Canadian Study Tour 2013</t>
  </si>
  <si>
    <t>WiFi Access</t>
  </si>
  <si>
    <t>03.05.13</t>
  </si>
  <si>
    <t>To attend a Million+ meeting in London</t>
  </si>
  <si>
    <t>26.04.13</t>
  </si>
  <si>
    <t>Lunch with the new Vice Principal - Mark Batho</t>
  </si>
  <si>
    <t>30.05.13</t>
  </si>
  <si>
    <t>Meeting with Director of HEA and meeting with Nigel Seaton at Queen Margaret University</t>
  </si>
  <si>
    <t>Presenter at Occupational Integration and Employability Conference in Paris</t>
  </si>
  <si>
    <t>07.05.13</t>
  </si>
  <si>
    <t>Dinner meeting with Professor Simeon Davies in Johannesburg</t>
  </si>
  <si>
    <t>13.05.13</t>
  </si>
  <si>
    <t>Speaker at 3rd QS Maple Conference in Johannesburg</t>
  </si>
  <si>
    <t>Petrol, parking, laundry, business centre and telephone calls.</t>
  </si>
  <si>
    <t>05.07.13</t>
  </si>
  <si>
    <t>HEA Steering Group , London</t>
  </si>
  <si>
    <t>14.06.13</t>
  </si>
  <si>
    <t>EUNIS Conference in Riga, Latvia</t>
  </si>
  <si>
    <t>27.03.13</t>
  </si>
  <si>
    <t>Universities Scotland Learning and Teaching Committee,University of Stirling</t>
  </si>
  <si>
    <t>20.06.13</t>
  </si>
  <si>
    <t>SHEEF Management Meeting, Edinburgh</t>
  </si>
  <si>
    <t>05.09.13</t>
  </si>
  <si>
    <t>Lunch with member of University Court</t>
  </si>
  <si>
    <t>10.09.13</t>
  </si>
  <si>
    <t>20.08.13</t>
  </si>
  <si>
    <t>Visits to Imperial College London, London South Bank and Kings College London</t>
  </si>
  <si>
    <t>04.09.13</t>
  </si>
  <si>
    <t>02.09.13</t>
  </si>
  <si>
    <t>Lunch with Chair of Court</t>
  </si>
  <si>
    <t>30.08.13</t>
  </si>
  <si>
    <t>Attend meeting in Edinburgh with the Scottish Funding Council</t>
  </si>
  <si>
    <t>19.09.13</t>
  </si>
  <si>
    <t>Attend Universities UK Conference in Leicester</t>
  </si>
  <si>
    <t>15.09.13</t>
  </si>
  <si>
    <t>Liberal Democrat Conference</t>
  </si>
  <si>
    <t>LFHE Workshop Edinburgh and British Council Event Glasgow</t>
  </si>
  <si>
    <t>08.09.13</t>
  </si>
  <si>
    <t>Kinkin of Angus Council</t>
  </si>
  <si>
    <t>11.10.13</t>
  </si>
  <si>
    <t>Lunch with Prof Craig Mahoney</t>
  </si>
  <si>
    <t>10.10.13</t>
  </si>
  <si>
    <t>Lunch with Prof Iain Gordon</t>
  </si>
  <si>
    <t>British Council/Unviersities Scotland Mission to Indonesia</t>
  </si>
  <si>
    <t>Fee for Business Lounge</t>
  </si>
  <si>
    <t>14.10.13</t>
  </si>
  <si>
    <t>Lunch with Prof Pete Downes</t>
  </si>
  <si>
    <t>16.10.13</t>
  </si>
  <si>
    <t>ACU Conference London</t>
  </si>
  <si>
    <t>29.10.13</t>
  </si>
  <si>
    <t>US Main Committee and dinner with Andrea Nolan</t>
  </si>
  <si>
    <t>23.10.13</t>
  </si>
  <si>
    <t>Inauguration of Prof Andea Nolan</t>
  </si>
  <si>
    <t>22.10.13</t>
  </si>
  <si>
    <t>Meeting with Pam Tatlow and Andrea Nolan</t>
  </si>
  <si>
    <t>26.09.13</t>
  </si>
  <si>
    <t>Secretaries Group/NAUS Conference</t>
  </si>
  <si>
    <t>MP Reception and visit to Hertfordshire University</t>
  </si>
  <si>
    <t>Universities Scotland Learning and Teaching Committee</t>
  </si>
  <si>
    <t>Installation Ceremony and meeting at West of Scotland Uni</t>
  </si>
  <si>
    <t>Car parking and WiFi</t>
  </si>
  <si>
    <t>03.09.13</t>
  </si>
  <si>
    <t>12.09.13</t>
  </si>
  <si>
    <t>16.09.13</t>
  </si>
  <si>
    <t>Univ.Scotland FPG Meeting</t>
  </si>
  <si>
    <t>06.11.13</t>
  </si>
  <si>
    <t>18.11.13</t>
  </si>
  <si>
    <t>Dinner A.Nolan (Napier) and Craig Mahoney (UWS)</t>
  </si>
  <si>
    <t>18.10.13</t>
  </si>
  <si>
    <t>14.11.13</t>
  </si>
  <si>
    <t>TMP Meeting</t>
  </si>
  <si>
    <t>Single plane ticket</t>
  </si>
  <si>
    <t>Meeting with Prof.A.Derrington (Univ.of Liverpool)</t>
  </si>
  <si>
    <t>29.09.13</t>
  </si>
  <si>
    <t>Visit to Kharkiv University ,Ukraine</t>
  </si>
  <si>
    <t xml:space="preserve">Parking and Currency </t>
  </si>
  <si>
    <t>30.10.13</t>
  </si>
  <si>
    <t>Inagural Lecture Paisley, Orientation Day London</t>
  </si>
  <si>
    <t>newspaper</t>
  </si>
  <si>
    <t>11.11.13</t>
  </si>
  <si>
    <t>Attending TMP in London</t>
  </si>
  <si>
    <t>02.12.13</t>
  </si>
  <si>
    <t>Meeting in London, lunch with Prof Terry</t>
  </si>
  <si>
    <t>17.10.13</t>
  </si>
  <si>
    <t>Parking</t>
  </si>
  <si>
    <t>24.10.13</t>
  </si>
  <si>
    <t>Visit to Strathclyde Uni and Stow College graduation</t>
  </si>
  <si>
    <t>Solent University visit with W.Grant and C.Summers</t>
  </si>
  <si>
    <t>31.10.13</t>
  </si>
  <si>
    <t>Keynote Speaker at Stirling University</t>
  </si>
  <si>
    <t>12.12.13</t>
  </si>
  <si>
    <t>Retiral dinner for James Fraser</t>
  </si>
  <si>
    <t>Director of Operations - Mr Ian Simpson - to 31.07.13</t>
  </si>
  <si>
    <t>Vice Principal ( University Services) - Mark Batho - from 01.08.13</t>
  </si>
  <si>
    <t>Attend Universities Scotland Indonesian Trip pre-meeting</t>
  </si>
  <si>
    <t>08.11.13</t>
  </si>
  <si>
    <t>Lunch with prospective court member</t>
  </si>
  <si>
    <t>25.11.13</t>
  </si>
  <si>
    <t>Stirling meeting with Carnegie Trust</t>
  </si>
  <si>
    <t>27.11.13</t>
  </si>
  <si>
    <t>Edinburgh and lunch with C.Van de Kuyl</t>
  </si>
  <si>
    <t>05.12.13</t>
  </si>
  <si>
    <t>London meetings with J.Adair and Million +</t>
  </si>
  <si>
    <t>10.12.13</t>
  </si>
  <si>
    <t>Taxi from Railway Station - Dundee</t>
  </si>
  <si>
    <t>11.12.13</t>
  </si>
  <si>
    <t>Edinburgh meeting with SFC</t>
  </si>
  <si>
    <t>19.12.13</t>
  </si>
  <si>
    <t>To attend Universities Scotland International Committee Meeting in Glasgow</t>
  </si>
  <si>
    <t>09.01.14</t>
  </si>
  <si>
    <t>Breakfast meeting B.Tucker re recruitment</t>
  </si>
  <si>
    <t>28.01.14</t>
  </si>
  <si>
    <t>To attend Universities Scotland Main Committee Meeting in Stirling</t>
  </si>
  <si>
    <t>06.02.14</t>
  </si>
  <si>
    <t>Edinburgh - dinner with Prof.A.Nolan/Prof.C.Mahoney</t>
  </si>
  <si>
    <t>16.12.13</t>
  </si>
  <si>
    <t>Meeting at SFC Edinburgh</t>
  </si>
  <si>
    <t>19.01.14</t>
  </si>
  <si>
    <t>Underground/Laundry</t>
  </si>
  <si>
    <t>22.01.14</t>
  </si>
  <si>
    <t>Lunch with K.Shepherd of Minerva</t>
  </si>
  <si>
    <t>11.02.14</t>
  </si>
  <si>
    <t>Pre travel advance for trip to Norway</t>
  </si>
  <si>
    <t>Teaching Committee APPUG meeting London</t>
  </si>
  <si>
    <t xml:space="preserve">Parking </t>
  </si>
  <si>
    <t>20.02.14</t>
  </si>
  <si>
    <t>HEA meeting London</t>
  </si>
  <si>
    <t>26.02.14</t>
  </si>
  <si>
    <t>Guardian HE Summit London</t>
  </si>
  <si>
    <t>11.03.14</t>
  </si>
  <si>
    <t>Dinner with A.Nolan Napier University</t>
  </si>
  <si>
    <t>14.03.14</t>
  </si>
  <si>
    <t>Lunch with Prof Downes Dundee University</t>
  </si>
  <si>
    <t>20.03.14</t>
  </si>
  <si>
    <t>Returning for London</t>
  </si>
  <si>
    <t>31.03.14</t>
  </si>
  <si>
    <t>Universities Scotland FPG meeting Edinburgh</t>
  </si>
  <si>
    <t>15.04.14</t>
  </si>
  <si>
    <t>US Main Committee meeting Edinburgh</t>
  </si>
  <si>
    <t>03.06.14</t>
  </si>
  <si>
    <t>Meeting with Prof.B.King</t>
  </si>
  <si>
    <t>10.05.14</t>
  </si>
  <si>
    <t>Study tour in Chicago</t>
  </si>
  <si>
    <t>12.05.14</t>
  </si>
  <si>
    <t>22.05.14</t>
  </si>
  <si>
    <t>04.06.14</t>
  </si>
  <si>
    <t>09.06.14</t>
  </si>
  <si>
    <t>EUNIS conference in Sweden</t>
  </si>
  <si>
    <t>16.06.14</t>
  </si>
  <si>
    <t>Air travel</t>
  </si>
  <si>
    <t>Wireless access at airport</t>
  </si>
  <si>
    <t>Stirling Secretaries Group</t>
  </si>
  <si>
    <t>27.02.14</t>
  </si>
  <si>
    <t>24.04.14</t>
  </si>
  <si>
    <t>Leadership Foundation for HE TMP London</t>
  </si>
  <si>
    <t>Leadership Foundation Surrey</t>
  </si>
  <si>
    <t>02.06.14</t>
  </si>
  <si>
    <t>Leadership Foundation Cardiff</t>
  </si>
  <si>
    <t>Travel Dundee to St Andrews then to Bristol</t>
  </si>
  <si>
    <t>Travel to EDI for Universities Scotland meeting</t>
  </si>
  <si>
    <t>Taxi fare from Dundee station</t>
  </si>
  <si>
    <t>Taxi in Dundee</t>
  </si>
  <si>
    <t>30.01.14</t>
  </si>
  <si>
    <t>Visit to SCQF Glasgow</t>
  </si>
  <si>
    <t>Research trip to Norway</t>
  </si>
  <si>
    <t>Petrol</t>
  </si>
  <si>
    <t>16.02.14</t>
  </si>
  <si>
    <t>Top Management Programme Brussels</t>
  </si>
  <si>
    <t>Car parking</t>
  </si>
  <si>
    <t>17.02.14</t>
  </si>
  <si>
    <t>Hosting dinner in Brussels</t>
  </si>
  <si>
    <t>24.03.14</t>
  </si>
  <si>
    <t>Entertaining M.Foley and G.Milligan to discuss HE recruitment</t>
  </si>
  <si>
    <t>Attending Next Steps for UK Sports Policy</t>
  </si>
  <si>
    <t>TMP in Edinburgh and Glasgow Sports Award</t>
  </si>
  <si>
    <t xml:space="preserve">SECAM review </t>
  </si>
  <si>
    <t>London - Prof.M.D'Inverno</t>
  </si>
  <si>
    <t>London - HEA and PVC Networking</t>
  </si>
  <si>
    <t>London - Dinner with Prof.R.Lloyd</t>
  </si>
  <si>
    <t>Meeting Dr.P.Kee of SEGI</t>
  </si>
  <si>
    <t>Million + Teaching London</t>
  </si>
  <si>
    <t>05.06.14</t>
  </si>
  <si>
    <t>Dinner with Dr A.Edwards Bangor Univerity re HE issues in London</t>
  </si>
  <si>
    <t>13.06.14</t>
  </si>
  <si>
    <t>Meeting with Lauren Currie re Enterpreneurship in HE</t>
  </si>
  <si>
    <t>14.01.14</t>
  </si>
  <si>
    <t>13.05.14</t>
  </si>
  <si>
    <t>Meetings in Loughborough  and London</t>
  </si>
  <si>
    <t>Bus and tube</t>
  </si>
  <si>
    <t>London - Million +AGM and UUK Members</t>
  </si>
  <si>
    <t>Flight</t>
  </si>
  <si>
    <t>Birmingham - A.Stephens at Loughborough Univ.</t>
  </si>
  <si>
    <t>Lunch with Head of Duncan of Jordanstone</t>
  </si>
  <si>
    <t>Lift Off Meeting and Medal of Philanthropy Award Ceremony</t>
  </si>
  <si>
    <t>11.07.14</t>
  </si>
  <si>
    <t>GPA Advisory meeting London</t>
  </si>
  <si>
    <t xml:space="preserve">Meetings in Glasgow and London </t>
  </si>
  <si>
    <t>08.09.14</t>
  </si>
  <si>
    <t>TMP Event in Manchester</t>
  </si>
  <si>
    <t>18.06.14</t>
  </si>
  <si>
    <t>Visit to Plymouth University</t>
  </si>
  <si>
    <t>20.06.14</t>
  </si>
  <si>
    <t>Londin for a meeeting with Goldsmiths University</t>
  </si>
  <si>
    <t>24.06.14</t>
  </si>
  <si>
    <t>SFC and ESRC meeting Edinburgh</t>
  </si>
  <si>
    <t>05.08.14</t>
  </si>
  <si>
    <t>Internationalisation meeting at UWS</t>
  </si>
  <si>
    <t>09.08.14</t>
  </si>
  <si>
    <t>Vaccine for travel to Togo 09/08/14</t>
  </si>
  <si>
    <t>18.08.14</t>
  </si>
  <si>
    <t>Vaccine</t>
  </si>
  <si>
    <t>09.09.14</t>
  </si>
  <si>
    <t>Edinburgh Aberdeen Leeds</t>
  </si>
  <si>
    <t>Bus fare and parking</t>
  </si>
  <si>
    <t>06.10.14</t>
  </si>
  <si>
    <t>Glasgow</t>
  </si>
  <si>
    <t>08.10.14</t>
  </si>
  <si>
    <t>Dunfermline</t>
  </si>
  <si>
    <t>Lunch with M.Batho</t>
  </si>
  <si>
    <t>24.09.14</t>
  </si>
  <si>
    <t>London various meetings</t>
  </si>
  <si>
    <t>22.10.14</t>
  </si>
  <si>
    <t>Paisley and Edinburgh for interviews</t>
  </si>
  <si>
    <t>11.11.14</t>
  </si>
  <si>
    <t xml:space="preserve">meetings in Edinburgh and Birmingham </t>
  </si>
  <si>
    <t>02.12.14</t>
  </si>
  <si>
    <t>Visits to Bath Spa and London for meetings</t>
  </si>
  <si>
    <t xml:space="preserve">Bus fare  </t>
  </si>
  <si>
    <t>06.01.15</t>
  </si>
  <si>
    <t>Visits to London and Uni of Highlands &amp; Islands for meetings</t>
  </si>
  <si>
    <t>Underground</t>
  </si>
  <si>
    <t>21.09.14</t>
  </si>
  <si>
    <t>01.10.14</t>
  </si>
  <si>
    <t>Edinburgh Universities Scotland meeting</t>
  </si>
  <si>
    <t>15.10.14</t>
  </si>
  <si>
    <t>Edinburgh and London</t>
  </si>
  <si>
    <t>28.10.14</t>
  </si>
  <si>
    <t>23.10.14</t>
  </si>
  <si>
    <t>03.11.14</t>
  </si>
  <si>
    <t>07.11.14</t>
  </si>
  <si>
    <t>18.11.14</t>
  </si>
  <si>
    <t>11.12.14</t>
  </si>
  <si>
    <t>Laudry and travel plug</t>
  </si>
  <si>
    <t>Universities Scotland event in Edinburgh</t>
  </si>
  <si>
    <t>HEA VP conference and CARA lecture in London</t>
  </si>
  <si>
    <t>Guild HE conference on behalf of Principal in London</t>
  </si>
  <si>
    <t>Lunch with Grant Ritchie, VP D&amp;A College</t>
  </si>
  <si>
    <t>Attend meetings at UWS and Aberdeen University</t>
  </si>
  <si>
    <t>Universities Scotland and SFC Liason meeting on behalf of the Principal</t>
  </si>
  <si>
    <t>Attend lecture and meeting re portfolio development at Stoke on Trent University</t>
  </si>
  <si>
    <t>London visit</t>
  </si>
  <si>
    <t xml:space="preserve">Trip to USA </t>
  </si>
  <si>
    <t>05.12.14</t>
  </si>
  <si>
    <t>19.11.14</t>
  </si>
  <si>
    <t>26.11.14</t>
  </si>
  <si>
    <t>20.01.15</t>
  </si>
  <si>
    <t>Parlimentary event Edinburgh</t>
  </si>
  <si>
    <t>SEGI visit Malaysia</t>
  </si>
  <si>
    <t>Meeting with Andrew Watson and Ian Simpson</t>
  </si>
  <si>
    <t>Togo  trip</t>
  </si>
  <si>
    <t>22.09.14</t>
  </si>
  <si>
    <t>Newcastle Leadership Foundation Meeting</t>
  </si>
  <si>
    <t>29.01.13</t>
  </si>
  <si>
    <t>SFC and Horizon 2020 Conference</t>
  </si>
  <si>
    <t>04.02.13</t>
  </si>
  <si>
    <t>Scotlands Futures Forum, Scottish Parliament Edinburgh</t>
  </si>
  <si>
    <t>06.02.13</t>
  </si>
  <si>
    <t>SHEEC Meeting and Conference, Glasgow</t>
  </si>
  <si>
    <t>Parking, wifi</t>
  </si>
  <si>
    <t>08.02.13</t>
  </si>
  <si>
    <t>8th Annual Conference, London</t>
  </si>
  <si>
    <t>20.02.13</t>
  </si>
  <si>
    <t>New Research Launch, London</t>
  </si>
  <si>
    <t>25.02.13</t>
  </si>
  <si>
    <t>Research/KE Funding meeting, Edinburgh</t>
  </si>
  <si>
    <t>19.03.13</t>
  </si>
  <si>
    <t>SHEEF Management Group, Edinburgh</t>
  </si>
  <si>
    <t>08.01.13</t>
  </si>
  <si>
    <t>Business lunch with Court Member</t>
  </si>
  <si>
    <t>17.01.13</t>
  </si>
  <si>
    <t>Attendance at Million+ Round Table and CIHE both meetings in London</t>
  </si>
  <si>
    <t>21.01.13</t>
  </si>
  <si>
    <t>Business lunch with High School of Dundee</t>
  </si>
  <si>
    <t>Business lunch with Principal of Dundee University</t>
  </si>
  <si>
    <t>15.02.13</t>
  </si>
  <si>
    <t>Business lunch with consultant</t>
  </si>
  <si>
    <t>19.02.13</t>
  </si>
  <si>
    <t>Attendance at V&amp;A Dinner at Apex Hotel Dundee</t>
  </si>
  <si>
    <t>22.02.13</t>
  </si>
  <si>
    <t>Attendance at UUK Members Meeting in London</t>
  </si>
  <si>
    <t>06.03.13</t>
  </si>
  <si>
    <t>Attendance at BAFTA Games in London</t>
  </si>
  <si>
    <t>Meeting with the Director General</t>
  </si>
  <si>
    <t>01.02.13</t>
  </si>
  <si>
    <t>Million + meeting in London</t>
  </si>
  <si>
    <t>Universities Scotland meeting in Edinburgh</t>
  </si>
  <si>
    <t>Hospitality P.Wend Queen Margaret University</t>
  </si>
  <si>
    <t>31.01.13</t>
  </si>
  <si>
    <t>13.02.13</t>
  </si>
  <si>
    <t>Meeting in Edunburgh</t>
  </si>
  <si>
    <t>Details of Senior Management Expenses Claimed since 1 January 2013</t>
  </si>
  <si>
    <t>27.01.15</t>
  </si>
  <si>
    <t>Universities Scotland and SFC Liaison group meetings Edinburgh</t>
  </si>
  <si>
    <t>03.02.15</t>
  </si>
  <si>
    <t>British Council reception, University Scotland meeting, UNESCO dinner,lunch with Minerva and D&amp;A College</t>
  </si>
  <si>
    <t>19.02.15</t>
  </si>
  <si>
    <t>Dinner for Alumni staff at event in London and Heriot Watt reception in Edinburgh</t>
  </si>
  <si>
    <t>03.03.15</t>
  </si>
  <si>
    <t>18.03.15</t>
  </si>
  <si>
    <t>London, Duke of York's reception,Edinburgh, Universities Strategic meeting and International Committee in Aberdeen</t>
  </si>
  <si>
    <t>13.02.15</t>
  </si>
  <si>
    <t>QE Workshops and Presentations South Africa</t>
  </si>
  <si>
    <t>02.03.15</t>
  </si>
  <si>
    <t>Speaker at education forum Milton Keynes</t>
  </si>
  <si>
    <t>25.03.15</t>
  </si>
  <si>
    <t>UUK conference and Westminster seminar  London</t>
  </si>
  <si>
    <t xml:space="preserve">Underground </t>
  </si>
  <si>
    <t>22.02.15</t>
  </si>
  <si>
    <t>27.02.15</t>
  </si>
  <si>
    <t>University Secretaries Group Meeting</t>
  </si>
  <si>
    <t>Edinburgh meeting with Chair of Court</t>
  </si>
  <si>
    <t>Dinner at St Andrews with S.Magee and M.Law to discuss strategy, competition and articulation</t>
  </si>
  <si>
    <t>Global Engagement Conference Australia</t>
  </si>
  <si>
    <t>Bus</t>
  </si>
  <si>
    <t>Bus fare</t>
  </si>
  <si>
    <t>24.03.15</t>
  </si>
  <si>
    <t>28.05.15</t>
  </si>
  <si>
    <t>Edinburgh and Dublin for TMP meeting</t>
  </si>
  <si>
    <t>11.06.15</t>
  </si>
  <si>
    <t>Taxi from EUNIS dinner</t>
  </si>
  <si>
    <t>28.07.15</t>
  </si>
  <si>
    <t>Bus and tram fares</t>
  </si>
  <si>
    <t>Lunch with Chair of Court, dinner with Principal of UHI and travel to Edinburgh</t>
  </si>
  <si>
    <t>Lunch with Principal of Dundee University</t>
  </si>
  <si>
    <t>Credit Card Claims</t>
  </si>
  <si>
    <t>26.03.15</t>
  </si>
  <si>
    <t xml:space="preserve">Glasgow  </t>
  </si>
  <si>
    <t>Glasgow Subway</t>
  </si>
  <si>
    <t>30.03.15</t>
  </si>
  <si>
    <t>Washington and New York Alumni Dinner</t>
  </si>
  <si>
    <t>Metrorail</t>
  </si>
  <si>
    <t>14.04.15</t>
  </si>
  <si>
    <t>Edinburgh - Universities Scotland and SFC Liason Committees</t>
  </si>
  <si>
    <t>15.04.15</t>
  </si>
  <si>
    <t>Edinburgh - Workshop Leader for TMP</t>
  </si>
  <si>
    <t>20.04.15</t>
  </si>
  <si>
    <t>Dinner with Togolese visitors and Abertay Staff</t>
  </si>
  <si>
    <t>21.04.15</t>
  </si>
  <si>
    <t>Lunch with Anthony Blackshaw (D'Arcy Thompson)</t>
  </si>
  <si>
    <t>22.04.15</t>
  </si>
  <si>
    <t>Lunch with Chris van der Kuyl (Abertay Student Union)</t>
  </si>
  <si>
    <t>07.05.15</t>
  </si>
  <si>
    <t>Glasgow Principal's Meeting</t>
  </si>
  <si>
    <t>11.05.15</t>
  </si>
  <si>
    <t>Lunch with  Prof Craig Maloney Principal UWS (Jute Café Bar)</t>
  </si>
  <si>
    <t>15.05.15</t>
  </si>
  <si>
    <t>Edinburgh to Dundee (onward travel from Edinburgh sleeper)</t>
  </si>
  <si>
    <t>18.05.15</t>
  </si>
  <si>
    <t>Dinner with Rosemary Stamp and Neil Kemp (Jute Café Bar)</t>
  </si>
  <si>
    <t>20.05.15</t>
  </si>
  <si>
    <t>London</t>
  </si>
  <si>
    <t>Edinburgh TMP</t>
  </si>
  <si>
    <t>24.06.15</t>
  </si>
  <si>
    <t>Collaboration Dinner (Apex Hotel Dundee)</t>
  </si>
  <si>
    <t>Edinburgh RCUK visit meeting with Universities Scotland</t>
  </si>
  <si>
    <t>Underground &amp; cycle hire</t>
  </si>
  <si>
    <t>18.06.15</t>
  </si>
  <si>
    <t>Cumbernauld APUC AGM</t>
  </si>
  <si>
    <t>30.06.15</t>
  </si>
  <si>
    <t>Edinburgh ECU Meeting</t>
  </si>
  <si>
    <t>13.05.15</t>
  </si>
  <si>
    <t>Dublin for TMP Metting</t>
  </si>
  <si>
    <t>19.05.15</t>
  </si>
  <si>
    <t>Pre travel advance for trip to Canada 17/05/15 - 23/05/15</t>
  </si>
  <si>
    <t>22.05.15</t>
  </si>
  <si>
    <t xml:space="preserve">POST Canada 22/05/15 </t>
  </si>
  <si>
    <t>23.05.15</t>
  </si>
  <si>
    <t>Canada CASE Tour 17/05/15 -23/05/15</t>
  </si>
  <si>
    <t>09.06.15</t>
  </si>
  <si>
    <t xml:space="preserve"> Pre Travel  Malaysia SEGI graduation 09/06/15 - 14/06/15</t>
  </si>
  <si>
    <t>Luggage costs</t>
  </si>
  <si>
    <t>Gifts for Tongolese visitors and lunch with interview applicant</t>
  </si>
  <si>
    <t>Gifts for Togolese visitors</t>
  </si>
  <si>
    <t>Gifts for EUNIS organisers</t>
  </si>
  <si>
    <t>Gifts for EUNIS orginisers</t>
  </si>
  <si>
    <t xml:space="preserve">Birmingham to accommodate a changed meeting </t>
  </si>
  <si>
    <t>Flight and car parking</t>
  </si>
  <si>
    <t>19.06.15</t>
  </si>
  <si>
    <t>Glasgow for an external meeting</t>
  </si>
  <si>
    <t>Birmingham meeting with Australian visitor</t>
  </si>
  <si>
    <t>18.08.15</t>
  </si>
  <si>
    <t>taxi fare in Dundee after overnight travel</t>
  </si>
  <si>
    <t>12.09.15</t>
  </si>
  <si>
    <t>International visit Ecuador and Peru</t>
  </si>
  <si>
    <t>08.10.15</t>
  </si>
  <si>
    <t>Glasgow trip and Carnegie Trust meeting in Dunfermline</t>
  </si>
  <si>
    <t>London, taxis in Dundee</t>
  </si>
  <si>
    <t>13.10.15</t>
  </si>
  <si>
    <t>Norwich ECU board</t>
  </si>
  <si>
    <t>06.11.15</t>
  </si>
  <si>
    <t>07.07.15</t>
  </si>
  <si>
    <t>Travel to Glasgow for NCUB GV Scotland Steering Group Meeting</t>
  </si>
  <si>
    <t>04.08.15</t>
  </si>
  <si>
    <t>Meetings in Edinburgh and Lunch with the Chancellor</t>
  </si>
  <si>
    <t>17.08.15</t>
  </si>
  <si>
    <t>Travel in from London Stanstead to Central London for JISC Meeting</t>
  </si>
  <si>
    <t>Lunch when out at JISC meeting in London</t>
  </si>
  <si>
    <t>19.08.15</t>
  </si>
  <si>
    <t>Lunch with Iain Gordon from JHI</t>
  </si>
  <si>
    <t>24.08.15</t>
  </si>
  <si>
    <t>Accomodation for Universities Scotland Away Day and Dinner</t>
  </si>
  <si>
    <t>Travel to hotel in Glasgow for Universities Scotland Away Day and Dinner</t>
  </si>
  <si>
    <t>Travel to Glasgow for Universities Scotland Away Day and Dinner</t>
  </si>
  <si>
    <t>26.08.15</t>
  </si>
  <si>
    <t>Top up for Oyster Card for Travel in London</t>
  </si>
  <si>
    <t>01.09.15</t>
  </si>
  <si>
    <t>Travel to Edinburgh for Sir David Edward's retirement dinner (Carnegie Trust)</t>
  </si>
  <si>
    <t>03.09.15</t>
  </si>
  <si>
    <t>Lunch with Prof Les Ebden, Chief Executive for the Office for Fair Access</t>
  </si>
  <si>
    <t>Travel to Harpenden for lunch with Prof Les Ebden</t>
  </si>
  <si>
    <t>04.09.15</t>
  </si>
  <si>
    <t>Lunch between meetings in London</t>
  </si>
  <si>
    <t>Lunch with Vivien Stern and Sean O'Connor, International Unit in Ecuador</t>
  </si>
  <si>
    <t>16.09.15</t>
  </si>
  <si>
    <t>Contribution to group dinner whilst on international unit visit in Lima</t>
  </si>
  <si>
    <t>24.09.15</t>
  </si>
  <si>
    <t>Travel into London after overnight stay</t>
  </si>
  <si>
    <t>Oyster top up for travel around London</t>
  </si>
  <si>
    <t>02.10.15</t>
  </si>
  <si>
    <t>Aberdeen Univesities Secretaries Group</t>
  </si>
  <si>
    <t>14.06.15</t>
  </si>
  <si>
    <t>ALG away day Edzell</t>
  </si>
  <si>
    <t xml:space="preserve">Universities Scotland </t>
  </si>
  <si>
    <t>25.09.15</t>
  </si>
  <si>
    <t>Oxford meeting with external partnres</t>
  </si>
  <si>
    <t>28.09.15</t>
  </si>
  <si>
    <t>Sweden for conference</t>
  </si>
  <si>
    <t>Parking and travel plug</t>
  </si>
  <si>
    <t>28.10.15</t>
  </si>
  <si>
    <t>London fo meetings and GPA event</t>
  </si>
  <si>
    <t>03.11.15</t>
  </si>
  <si>
    <t>Edinburgh for RSE IDL meeting</t>
  </si>
  <si>
    <t>05.11.15</t>
  </si>
  <si>
    <t>Lunch with Principal of D&amp;A College</t>
  </si>
  <si>
    <t>17.11.15</t>
  </si>
  <si>
    <t>HERA PVC conference London</t>
  </si>
  <si>
    <t>Newspapers</t>
  </si>
  <si>
    <t>London/Manchester 2 meetings Creative Skillset and CASE</t>
  </si>
  <si>
    <t>14.09.15</t>
  </si>
  <si>
    <t>Taxi from Edzell to the Burn for ALG away day</t>
  </si>
  <si>
    <t xml:space="preserve">Glasgow  for SCQF visit </t>
  </si>
  <si>
    <t>09.10.15</t>
  </si>
  <si>
    <t>Edinburgh and London for Exec meeting and HE/FE show</t>
  </si>
  <si>
    <t>14.10.15</t>
  </si>
  <si>
    <t>London taxis</t>
  </si>
  <si>
    <t>Fife Graduation</t>
  </si>
  <si>
    <t>05.01.16</t>
  </si>
  <si>
    <t>Barry Budden</t>
  </si>
  <si>
    <t>18.01.16</t>
  </si>
  <si>
    <t>04.03.16</t>
  </si>
  <si>
    <t>Edinburgh The Burn and hospitality</t>
  </si>
  <si>
    <t>13.04.16</t>
  </si>
  <si>
    <t>UNIS conference Poland</t>
  </si>
  <si>
    <t>12.05.16</t>
  </si>
  <si>
    <t>Fife College Graduation</t>
  </si>
  <si>
    <t>Carnegie Trust meeting and JISC dinner Edinburgh</t>
  </si>
  <si>
    <t>London Millionplus and Sweden Linnaeus University visit</t>
  </si>
  <si>
    <t>22.02.16</t>
  </si>
  <si>
    <t>Stirling for US secretaries group</t>
  </si>
  <si>
    <t>Glasgow for APUC conference</t>
  </si>
  <si>
    <t>02.12.15</t>
  </si>
  <si>
    <t>US LTC Glasgow DVC event London KTG Edinburgh QAA Kondon</t>
  </si>
  <si>
    <t>13.01.16</t>
  </si>
  <si>
    <t>Edinburgh University Scotland Research Committee meeting</t>
  </si>
  <si>
    <t>20.01.16</t>
  </si>
  <si>
    <t xml:space="preserve">Edinburgh Airport and Fife College </t>
  </si>
  <si>
    <t>08.02.16</t>
  </si>
  <si>
    <t>Spain for Conference</t>
  </si>
  <si>
    <t>Purchse of Flight</t>
  </si>
  <si>
    <t>16.03.16</t>
  </si>
  <si>
    <t>Fife for Board of Governors meeting</t>
  </si>
  <si>
    <t>Edinburgh Airport and Fife College</t>
  </si>
  <si>
    <t>10.02.16</t>
  </si>
  <si>
    <t>Edinburgh Airport and lunch in London</t>
  </si>
  <si>
    <t>06.04.16</t>
  </si>
  <si>
    <t>London for RSE IDL meeting</t>
  </si>
  <si>
    <t>Metting in London</t>
  </si>
  <si>
    <t>Newpapers tube and trams</t>
  </si>
  <si>
    <t>Tube and tram</t>
  </si>
  <si>
    <t>18.11.16</t>
  </si>
  <si>
    <t xml:space="preserve">Gift for Chinese University </t>
  </si>
  <si>
    <t>Gift</t>
  </si>
  <si>
    <t>Taxi to Edinburgh Airport</t>
  </si>
  <si>
    <t>15.12.15</t>
  </si>
  <si>
    <t>Confidential meeting in Dunfermline</t>
  </si>
  <si>
    <t>14.01.16</t>
  </si>
  <si>
    <t>Edinburgh consultancy meeting</t>
  </si>
  <si>
    <t>29.03.16</t>
  </si>
  <si>
    <t>Latvia 29.3.16 - 05.4.16</t>
  </si>
  <si>
    <t>18.04.16</t>
  </si>
  <si>
    <t>Edinburgh for FPG Group</t>
  </si>
  <si>
    <t>25.04.16</t>
  </si>
  <si>
    <t>China 25/04/16 - 29/04/16</t>
  </si>
  <si>
    <t>Gift for visit</t>
  </si>
  <si>
    <t>05.10.15</t>
  </si>
  <si>
    <t>Travel into Edinburgh from Musselburgh for overnight accomodation</t>
  </si>
  <si>
    <t>Travel to QMU, Musselburgh for Committee of Scottish Chairs Dinner</t>
  </si>
  <si>
    <t>06.10.15</t>
  </si>
  <si>
    <t>Travel to Glasgow for overnight stay in Edinburgh for NCUB meeting</t>
  </si>
  <si>
    <t>Return travel to Dundee from NCUB meeting</t>
  </si>
  <si>
    <t>Travel to Glasgow for Universities Scotland - International Committee</t>
  </si>
  <si>
    <t>Travel from Norwich Uni of Arts to London for meetings</t>
  </si>
  <si>
    <t xml:space="preserve">Breakfast at Airport </t>
  </si>
  <si>
    <t>23.06.16</t>
  </si>
  <si>
    <t>Dundee following NCUB meeting</t>
  </si>
  <si>
    <t>29.06.16</t>
  </si>
  <si>
    <t>JISC meeting Bristol</t>
  </si>
  <si>
    <t>11.07.16</t>
  </si>
  <si>
    <t>Glasgow Enterprise and Skills Review</t>
  </si>
  <si>
    <t>04.08.16</t>
  </si>
  <si>
    <t>07.09.16</t>
  </si>
  <si>
    <t>Mileage to Carnoustie and meals at airport in Australia</t>
  </si>
  <si>
    <t>16.06.16</t>
  </si>
  <si>
    <t>Glasgow US secretaries convenor handover</t>
  </si>
  <si>
    <t>Perth for Contest Board</t>
  </si>
  <si>
    <t>16.09.16</t>
  </si>
  <si>
    <t>Birmingham AHUA conference</t>
  </si>
  <si>
    <t>25.05.16</t>
  </si>
  <si>
    <t>Guest speaker in Logrono Spain</t>
  </si>
  <si>
    <t>14.06.16</t>
  </si>
  <si>
    <t>12.09.16</t>
  </si>
  <si>
    <t>Tube fares</t>
  </si>
  <si>
    <t>Tolls, luggage lock and wrap</t>
  </si>
  <si>
    <t>05.07.16</t>
  </si>
  <si>
    <t xml:space="preserve"> </t>
  </si>
  <si>
    <t>23.03.16</t>
  </si>
  <si>
    <t>Taxis for Latvia and Lithuania trips</t>
  </si>
  <si>
    <t>17.08.16</t>
  </si>
  <si>
    <t>04.09.16</t>
  </si>
  <si>
    <t>27.10.16</t>
  </si>
  <si>
    <t>Mileage to Stirling and Edinburgh 23/06/16</t>
  </si>
  <si>
    <t>DIGRA Dinner Aberdeen  04/08/16 - 15/08/16</t>
  </si>
  <si>
    <t>London for Future Ed Tech (guest speaker)</t>
  </si>
  <si>
    <t xml:space="preserve">GPA Meeting London and Conference in South Africa </t>
  </si>
  <si>
    <t>Taxi from UAD to Malmasion for court members</t>
  </si>
  <si>
    <t>Hospitality G.Pope 17/08/16</t>
  </si>
  <si>
    <t>Taxis in Australia and Edinburgh 04/09/16 - 20/09/16</t>
  </si>
  <si>
    <t>Edinburgh - Politician of The Year Awards</t>
  </si>
  <si>
    <t>19.02.16</t>
  </si>
  <si>
    <t>Dundee - Stirling</t>
  </si>
  <si>
    <t>26.02.16</t>
  </si>
  <si>
    <t>D'arcy Thomson</t>
  </si>
  <si>
    <t>14.03.16</t>
  </si>
  <si>
    <t>21.03.16</t>
  </si>
  <si>
    <t>22.03.16</t>
  </si>
  <si>
    <t>25.03.16</t>
  </si>
  <si>
    <t>RC - Sweden</t>
  </si>
  <si>
    <t>Italian Grill  Dundee</t>
  </si>
  <si>
    <t>HMS Host - Sweden</t>
  </si>
  <si>
    <t>Zoes's Bar and Grill Lithuania</t>
  </si>
  <si>
    <t>Restoranas Pomodoro Lithuania</t>
  </si>
  <si>
    <t>Recepsija Lithuania</t>
  </si>
  <si>
    <t>Bara Svytury's Lithuania</t>
  </si>
  <si>
    <t>30.03.16</t>
  </si>
  <si>
    <t>31.03.16</t>
  </si>
  <si>
    <t>01.04.16</t>
  </si>
  <si>
    <t>04.04.16</t>
  </si>
  <si>
    <t>SAS Sweden</t>
  </si>
  <si>
    <t>Kolonade.Musu Latvia</t>
  </si>
  <si>
    <t xml:space="preserve">Tris Pavaru Latvia </t>
  </si>
  <si>
    <t>Petera Alus Krogs Latvia</t>
  </si>
  <si>
    <t>Dinner for Mark, Nigel, Shirley Scrimgeour, Hugh Logan - Australian study tour</t>
  </si>
  <si>
    <t>Abellio Scotrail Dundee - Edinburgh</t>
  </si>
  <si>
    <t>Wh Smith - Edinburgh</t>
  </si>
  <si>
    <t>Seafood Restaurant - St Andrews</t>
  </si>
  <si>
    <t>Abellio Scotrail Dundee - Glasgow</t>
  </si>
  <si>
    <t>Scotrail.co.uk</t>
  </si>
  <si>
    <t>The Gathering - Edinburgh Airport</t>
  </si>
  <si>
    <t>Jumbo Seafood Singapore</t>
  </si>
  <si>
    <t>Fuqing Marina Seafood - Singapore</t>
  </si>
  <si>
    <t>ParkRoyal Kuala Lumpur</t>
  </si>
  <si>
    <t>Restaurant Kim Lian Kuala Lumpur</t>
  </si>
  <si>
    <t>Noodle Klia Kuala Lumpur</t>
  </si>
  <si>
    <t>Scotrail Solihull - Dundee</t>
  </si>
  <si>
    <t>HMSHOST Amsterdam</t>
  </si>
  <si>
    <t>Premier Inn Worcester</t>
  </si>
  <si>
    <t>Caffe Ritazza Birmingham</t>
  </si>
  <si>
    <t>West Coast Trains Birmingham - Dundee</t>
  </si>
  <si>
    <t>30.10.15</t>
  </si>
  <si>
    <t>10.11.15</t>
  </si>
  <si>
    <t>11.11.15</t>
  </si>
  <si>
    <t>12.11.15</t>
  </si>
  <si>
    <t>13.11.15</t>
  </si>
  <si>
    <t>14.11.15</t>
  </si>
  <si>
    <t>20.11.15</t>
  </si>
  <si>
    <t>23.11.15</t>
  </si>
  <si>
    <t>24.11.15</t>
  </si>
  <si>
    <t>27.11.15</t>
  </si>
  <si>
    <t>03.12.15</t>
  </si>
  <si>
    <t>09.12.15</t>
  </si>
  <si>
    <t>Cycle Hire</t>
  </si>
  <si>
    <t>Café Arena London</t>
  </si>
  <si>
    <t>TFL Cycle Hire - London</t>
  </si>
  <si>
    <t>Pumpkin Café Dundee</t>
  </si>
  <si>
    <t>Abellio Scotrail Dundee - Aberdeen</t>
  </si>
  <si>
    <t>06.01.16</t>
  </si>
  <si>
    <t>08.01.16</t>
  </si>
  <si>
    <t>19.01.16</t>
  </si>
  <si>
    <t>21.01.16</t>
  </si>
  <si>
    <t>22.01.16</t>
  </si>
  <si>
    <t>27.01.16</t>
  </si>
  <si>
    <t>28.01.16</t>
  </si>
  <si>
    <t>Strathmore Arms Hotel - Forfar</t>
  </si>
  <si>
    <t>The Parklands Hotel Perth</t>
  </si>
  <si>
    <t>Bellini Dundee</t>
  </si>
  <si>
    <t>Scotrail Dundee - Glasgow</t>
  </si>
  <si>
    <t>Scotrail Dundee - Edinburgh</t>
  </si>
  <si>
    <t>Panopolas - London Airport</t>
  </si>
  <si>
    <t>Goodenough College London</t>
  </si>
  <si>
    <t>Caffe Nero Edinburgh</t>
  </si>
  <si>
    <t>Greater Anglia Stansted - London</t>
  </si>
  <si>
    <t>LUL London</t>
  </si>
  <si>
    <t>Onward Travel Solution - Somerset</t>
  </si>
  <si>
    <t>29.01.16</t>
  </si>
  <si>
    <t>17.02.16</t>
  </si>
  <si>
    <t>Scotrail - Glasgow</t>
  </si>
  <si>
    <t>29.02.16</t>
  </si>
  <si>
    <t>09.03.16</t>
  </si>
  <si>
    <t>24.03.16</t>
  </si>
  <si>
    <t>28.03.16</t>
  </si>
  <si>
    <t>Scotrail Dundee - Gladgow</t>
  </si>
  <si>
    <t>Scotrail Edinburgh</t>
  </si>
  <si>
    <t>Abertay Student Centre</t>
  </si>
  <si>
    <t>Pretonfield House Edinburgh</t>
  </si>
  <si>
    <t>12.04.16</t>
  </si>
  <si>
    <t>14.04.16</t>
  </si>
  <si>
    <t>19.04.16</t>
  </si>
  <si>
    <t>21.04.16</t>
  </si>
  <si>
    <t>22.04.16</t>
  </si>
  <si>
    <t>Jute Café Bar Dundee</t>
  </si>
  <si>
    <t>Premier Inn Edinburgh</t>
  </si>
  <si>
    <t>Avista Poland</t>
  </si>
  <si>
    <t>The D'arcy Thomson Dundee</t>
  </si>
  <si>
    <t>Inflight Shop Edinburgh</t>
  </si>
  <si>
    <t>13.05.16</t>
  </si>
  <si>
    <t>16.05.16</t>
  </si>
  <si>
    <t>19.05.16</t>
  </si>
  <si>
    <t>20.05.16</t>
  </si>
  <si>
    <t>23.05.16</t>
  </si>
  <si>
    <t>26.05.16</t>
  </si>
  <si>
    <t>Panopolis London</t>
  </si>
  <si>
    <t>Eat Edinburgh</t>
  </si>
  <si>
    <t>Lul London</t>
  </si>
  <si>
    <t>Premier Inn London</t>
  </si>
  <si>
    <t>Greater Anglia Rail</t>
  </si>
  <si>
    <t>Flygbussarna Sweden</t>
  </si>
  <si>
    <t>7-Eleven Sweden</t>
  </si>
  <si>
    <t>Scadanavian Airlines - Sweden</t>
  </si>
  <si>
    <t>Luzette Sweden</t>
  </si>
  <si>
    <t>Arlanda Express Sweden</t>
  </si>
  <si>
    <t>Aamanns 46 Sweden</t>
  </si>
  <si>
    <t>SJ.SE Sweden</t>
  </si>
  <si>
    <t>Arlanda Sweden</t>
  </si>
  <si>
    <t>The Winery Kitchen Sweden</t>
  </si>
  <si>
    <t>Benanning Sweden</t>
  </si>
  <si>
    <t>WH Smith Sweden</t>
  </si>
  <si>
    <t>02.06.16</t>
  </si>
  <si>
    <t>McManus Café Dundee</t>
  </si>
  <si>
    <t>08.06.16</t>
  </si>
  <si>
    <t>Jet2</t>
  </si>
  <si>
    <t>M&amp;S Edinburgh</t>
  </si>
  <si>
    <t>10.06.16</t>
  </si>
  <si>
    <t>Hotel Cyprus</t>
  </si>
  <si>
    <t>Upper Crust - Luton</t>
  </si>
  <si>
    <t>28.06.16</t>
  </si>
  <si>
    <t>08.07.16</t>
  </si>
  <si>
    <t>Jute Café Dundee</t>
  </si>
  <si>
    <t>Euro Car Parks Glasgow</t>
  </si>
  <si>
    <t>13.07.16</t>
  </si>
  <si>
    <t>20.07.16</t>
  </si>
  <si>
    <t>EST Presso London</t>
  </si>
  <si>
    <t>Delice de France Glasgow</t>
  </si>
  <si>
    <t>15.08.16</t>
  </si>
  <si>
    <t>16.08.16</t>
  </si>
  <si>
    <t>24.08.16</t>
  </si>
  <si>
    <t>25.08.16</t>
  </si>
  <si>
    <t>30.08.16</t>
  </si>
  <si>
    <t>31.08.16</t>
  </si>
  <si>
    <t>Meeting in Aberdeen with Principal from Robert Gordon University</t>
  </si>
  <si>
    <t>Lunch with Hugh Aiken from CBI</t>
  </si>
  <si>
    <t>Lunch meeting in Edinburgh</t>
  </si>
  <si>
    <t>Attending Universities Scotland Funding Policy Group in Edinburgh</t>
  </si>
  <si>
    <t>Travel to Brussels Centre from Brussels Airport for CASE conference</t>
  </si>
  <si>
    <t>Dinner for Abertay staff attending CASE conference in Brussels</t>
  </si>
  <si>
    <t>Dinner in Brussels after attending Principals meeting at CASE conference</t>
  </si>
  <si>
    <t>01.09.16</t>
  </si>
  <si>
    <t>06.09.16</t>
  </si>
  <si>
    <t>08.09.16</t>
  </si>
  <si>
    <t>20.09.16</t>
  </si>
  <si>
    <t>Train back to Brussels Airport from Brussels Centre to catch flight to Australia</t>
  </si>
  <si>
    <t>Lunch at Brussels Airport</t>
  </si>
  <si>
    <t>Car for pick up from Glasgow Airport after flight from Australia</t>
  </si>
  <si>
    <t>Travel to Melbourne Airport for Nigel and Mark</t>
  </si>
  <si>
    <t>Travel around London when attending Jisc Board meeting and 30% club reception</t>
  </si>
  <si>
    <t xml:space="preserve">2 nights hotel accommodation in Brussels for CASE conference. </t>
  </si>
  <si>
    <t>Dinner for Nigel, Mark, Shirley Scrimgeour, Hugh Logan. Australian study tour</t>
  </si>
  <si>
    <t>Tea and coffee for Nigel,Mark,Shirley Scrimgeour,Hugh Logan. Australian study tour</t>
  </si>
  <si>
    <t>Dinner for Nigel,Mark,Shirley Scrimgeour,Hugh Logan,Abertay Alumni. Australian study tour</t>
  </si>
  <si>
    <t>07.10.16</t>
  </si>
  <si>
    <t>13.10.16</t>
  </si>
  <si>
    <t>18.10.16</t>
  </si>
  <si>
    <t>26.10.16</t>
  </si>
  <si>
    <t>28.10.16</t>
  </si>
  <si>
    <t>29.10.16</t>
  </si>
  <si>
    <t>Refuelling hire car used for Carnegie Trust Away Day and meeting in Dunfermline</t>
  </si>
  <si>
    <t>Return rail travel from Dundee to Aberdeen for Scottish Chairs Dinner</t>
  </si>
  <si>
    <t>Single rail travel from Inverkeithing to Dundee after Hugh Logan's retiral dinner</t>
  </si>
  <si>
    <t>Lunch with Graeme Downie in advance of MSP visit</t>
  </si>
  <si>
    <t>Return rail travel from Dundee to Edinburgh for the Open University Graduation</t>
  </si>
  <si>
    <t>Single rail travel from Edinburgh to Aberdeen for Universities Scotland Funding Policy</t>
  </si>
  <si>
    <t>Fuel</t>
  </si>
  <si>
    <t>Pasty Shop Edinburgh</t>
  </si>
  <si>
    <t>WH Smith Edinburgh</t>
  </si>
  <si>
    <t>Docklands Light Railway</t>
  </si>
  <si>
    <t>Burger King London</t>
  </si>
  <si>
    <t>Camino London</t>
  </si>
  <si>
    <t>Leon Restaurant London</t>
  </si>
  <si>
    <t>Café Nero London</t>
  </si>
  <si>
    <t>Lul Ticket London</t>
  </si>
  <si>
    <t>Iberica London</t>
  </si>
  <si>
    <t>Notes London</t>
  </si>
  <si>
    <t>Cheeky Cheecos London</t>
  </si>
  <si>
    <t>Co-op London</t>
  </si>
  <si>
    <t>Illy London</t>
  </si>
  <si>
    <t>London City Airport</t>
  </si>
  <si>
    <t>11.02.16</t>
  </si>
  <si>
    <t>Wahaca London</t>
  </si>
  <si>
    <t>12.02.16</t>
  </si>
  <si>
    <t>Boots London</t>
  </si>
  <si>
    <t>McDonalds Lonodn</t>
  </si>
  <si>
    <t>23.02.16</t>
  </si>
  <si>
    <t>Bangor University</t>
  </si>
  <si>
    <t>Anglesey Arms</t>
  </si>
  <si>
    <t>24.02.16</t>
  </si>
  <si>
    <t>Anglia Trains</t>
  </si>
  <si>
    <t>Jumbo Inverstments</t>
  </si>
  <si>
    <t>Dialacab London</t>
  </si>
  <si>
    <t>07.04.16</t>
  </si>
  <si>
    <t>YMCA London</t>
  </si>
  <si>
    <t>Tescos London</t>
  </si>
  <si>
    <t>08.04.16</t>
  </si>
  <si>
    <t>Cabcard Birmingham</t>
  </si>
  <si>
    <t>Pitcher and Piano Birmingham</t>
  </si>
  <si>
    <t>CAU Birmingham</t>
  </si>
  <si>
    <t>Fugure of Eight</t>
  </si>
  <si>
    <t>Coast to Coast Birmingham</t>
  </si>
  <si>
    <t>28.04.16</t>
  </si>
  <si>
    <t>Uber Netherlands</t>
  </si>
  <si>
    <t>Pret a Manger London</t>
  </si>
  <si>
    <t>Jumbo Investments London</t>
  </si>
  <si>
    <t>29.04.16</t>
  </si>
  <si>
    <t>11.05.16</t>
  </si>
  <si>
    <t>The Gathering Edinburgh Airport</t>
  </si>
  <si>
    <t>Tolls Spain</t>
  </si>
  <si>
    <t>Tolls</t>
  </si>
  <si>
    <t>27.05.16</t>
  </si>
  <si>
    <t>Hotel Logrono Spain</t>
  </si>
  <si>
    <t>Quebec Spain</t>
  </si>
  <si>
    <t>Canadio Spain</t>
  </si>
  <si>
    <t>28.05.16</t>
  </si>
  <si>
    <t>Café La Catedral Spain</t>
  </si>
  <si>
    <t>Siboney spain</t>
  </si>
  <si>
    <t>La Repirula Spain</t>
  </si>
  <si>
    <t>29.05.16</t>
  </si>
  <si>
    <t>Hotel Coliseum</t>
  </si>
  <si>
    <t>Carargo Spain</t>
  </si>
  <si>
    <t>Hire of Car in Spain</t>
  </si>
  <si>
    <t>Car Hire</t>
  </si>
  <si>
    <t>30.05.16</t>
  </si>
  <si>
    <t>Café Andaluz Glasgow</t>
  </si>
  <si>
    <t>13.09.16</t>
  </si>
  <si>
    <t>GPA Advisory Group meeting London</t>
  </si>
  <si>
    <t>14.09.16</t>
  </si>
  <si>
    <t>Edinburgh for Universities Scotland Learning &amp; Teaching Committee</t>
  </si>
  <si>
    <t>19.09.16</t>
  </si>
  <si>
    <t>Visiting Institutions in Cape Town</t>
  </si>
  <si>
    <t>Speaker at the 10th Annual Teaching &amp; Learning in Higher Education Conference</t>
  </si>
  <si>
    <t>22.09.16</t>
  </si>
  <si>
    <t>Travelling to Cape Town from Durban to meet with institutions</t>
  </si>
  <si>
    <t>Dinner with a Professor from CPUT</t>
  </si>
  <si>
    <t>Dinner with Professor &amp; Mrs Davies</t>
  </si>
  <si>
    <t>21.09.16</t>
  </si>
  <si>
    <t>11.10.16</t>
  </si>
  <si>
    <t>Attending the Higher Education Show in London</t>
  </si>
  <si>
    <t>Attending meetings at Heriot Watt University and Edinburgh Napier University</t>
  </si>
  <si>
    <t>20.10.16</t>
  </si>
  <si>
    <t>Taxi from London and Hugh Logan Retiral Dinner</t>
  </si>
  <si>
    <t>02.11.16</t>
  </si>
  <si>
    <t>Aberdeen for Chairs Dinner and Edinburgh for STV board meeting</t>
  </si>
  <si>
    <t>24.11.16</t>
  </si>
  <si>
    <t>London THE Awards</t>
  </si>
  <si>
    <t>29.11.16</t>
  </si>
  <si>
    <t>ECU board meeting London and China for Perfecr Wold</t>
  </si>
  <si>
    <t>16.11.16</t>
  </si>
  <si>
    <t>SEGI graduation Malaysia</t>
  </si>
  <si>
    <t>18.01.17</t>
  </si>
  <si>
    <t>London for GuildHE meeting</t>
  </si>
  <si>
    <t>04.05.17</t>
  </si>
  <si>
    <t>Glasgow and St Andrews Universities Scotand and TMP meetings</t>
  </si>
  <si>
    <t>Extra Luggage</t>
  </si>
  <si>
    <t>03.11.16</t>
  </si>
  <si>
    <t>London for Leadership Foundation Presentation and Dinner</t>
  </si>
  <si>
    <t>APUC meeting Edinburgh</t>
  </si>
  <si>
    <t>09.12.16</t>
  </si>
  <si>
    <t>Universities Scotland Secretaries meeting</t>
  </si>
  <si>
    <t>18.04.17</t>
  </si>
  <si>
    <t>Edinburgh Leadership Foundation event</t>
  </si>
  <si>
    <t>25.05.17</t>
  </si>
  <si>
    <t>06.06.17</t>
  </si>
  <si>
    <t>Stirling Main Committee meeting and London for AHUA meeting</t>
  </si>
  <si>
    <t>15.08.17</t>
  </si>
  <si>
    <t>Inverness meeting 15/08/17</t>
  </si>
  <si>
    <t>21.08.17</t>
  </si>
  <si>
    <t>Galashield APUC meeting</t>
  </si>
  <si>
    <t>10.10.16</t>
  </si>
  <si>
    <t>London Higher Education show and meetings at Heroit Watt and Napier Universities</t>
  </si>
  <si>
    <t>London for PVC Network</t>
  </si>
  <si>
    <t>09.01.17</t>
  </si>
  <si>
    <t>Edinburgh University Scotland Research and Knowledge Exchange</t>
  </si>
  <si>
    <t>20.03.17</t>
  </si>
  <si>
    <t>Edinburgh HE meeting London speaker at conference Dunfermline meeting</t>
  </si>
  <si>
    <t>27.03.17</t>
  </si>
  <si>
    <t>Edinburgh trip to University of Amsterdam</t>
  </si>
  <si>
    <t>25.04.17</t>
  </si>
  <si>
    <t>Mileage for Edinburgh for trip to London for a Finance course</t>
  </si>
  <si>
    <t>27.04.17</t>
  </si>
  <si>
    <t>Murrayshall Court Conference</t>
  </si>
  <si>
    <t>17.05.17</t>
  </si>
  <si>
    <t>London for PVC network meeting</t>
  </si>
  <si>
    <t>31.05.17</t>
  </si>
  <si>
    <t>Dunfermline for Extraordinary Board Meeting</t>
  </si>
  <si>
    <t>14.06.17</t>
  </si>
  <si>
    <t>Dunfermline for Learning Teaching and Quality meeting</t>
  </si>
  <si>
    <t>27.07.16</t>
  </si>
  <si>
    <t>Barcelona 01/07/17 - 11/07/17</t>
  </si>
  <si>
    <t>28.07.17</t>
  </si>
  <si>
    <t>Malaysia visit</t>
  </si>
  <si>
    <t>Dundee Graduation Dinner</t>
  </si>
  <si>
    <t>London PVC International Network Meeting</t>
  </si>
  <si>
    <t>06.02.17</t>
  </si>
  <si>
    <t xml:space="preserve">London Beamont Education Forum Strategy </t>
  </si>
  <si>
    <t>15.03.17</t>
  </si>
  <si>
    <t>Edinburgh and Aryshire Parliamentary Meeting. Library Meeting and HP Dinner</t>
  </si>
  <si>
    <t>31.07.17</t>
  </si>
  <si>
    <t>China visit 31/07/17 - 03/08/17</t>
  </si>
  <si>
    <t>22.06.17</t>
  </si>
  <si>
    <t>Paisley for Principals Dinner</t>
  </si>
  <si>
    <t>20.11.16</t>
  </si>
  <si>
    <t>04.11.16</t>
  </si>
  <si>
    <t>11.11.16</t>
  </si>
  <si>
    <t>17.11.16</t>
  </si>
  <si>
    <t>10.11.16</t>
  </si>
  <si>
    <t>22.11.16</t>
  </si>
  <si>
    <t>08.11.16</t>
  </si>
  <si>
    <t>Travel in from Stansted Airport to Jisc Audit meeting</t>
  </si>
  <si>
    <t>Sandwich while waiting on sleeper after meeting at Plymouth College of Art</t>
  </si>
  <si>
    <t>Oyster card top up for travel whilst attending meetings in London</t>
  </si>
  <si>
    <t>Taking an external visitor for lunch</t>
  </si>
  <si>
    <t>Travel to Edinburgh for Reservce Forces - Employer Awards Dinner</t>
  </si>
  <si>
    <t>Subsistence in Edinburgh</t>
  </si>
  <si>
    <t xml:space="preserve">Subsistence at Glasgow Airport. </t>
  </si>
  <si>
    <t>Subsistence at Airport</t>
  </si>
  <si>
    <t xml:space="preserve">Taxi from Kuala Lumpur Airport to hotel </t>
  </si>
  <si>
    <t>Stansted Airport to Twickenham for Guild HE Meeting</t>
  </si>
  <si>
    <t>Travel in and around London</t>
  </si>
  <si>
    <t>Epsenses for THE Awards in London</t>
  </si>
  <si>
    <t>30.11.16</t>
  </si>
  <si>
    <t>Day travelcard for travelling around London for PVC Network</t>
  </si>
  <si>
    <t>Lunch in London for PVC Network</t>
  </si>
  <si>
    <t xml:space="preserve">Subsistence while in London for PVC network. </t>
  </si>
  <si>
    <t>London underground tickets for travel around London while at the PVC Network</t>
  </si>
  <si>
    <t>Subsistence while in London for PVC network</t>
  </si>
  <si>
    <t>Dinner while in London for PVC network</t>
  </si>
  <si>
    <t>Subsistence at London City Airport travelling back to Dundee</t>
  </si>
  <si>
    <t>Lunch at London City Airport travelling back to Dundee</t>
  </si>
  <si>
    <t>Newspaper</t>
  </si>
  <si>
    <t xml:space="preserve">Dinner and carparking at Edinburgh Airport </t>
  </si>
  <si>
    <t>Subsistence at Edinburgh Airport travelling to Cardiff/London for GPA Advisory group</t>
  </si>
  <si>
    <t xml:space="preserve">Train ticket from Cardiff Airport </t>
  </si>
  <si>
    <t xml:space="preserve">Travelling to London for PVC Network </t>
  </si>
  <si>
    <t xml:space="preserve">In London for PVC network. </t>
  </si>
  <si>
    <t>Travel whilst attending Leadership Foundation Presentation and Dinner</t>
  </si>
  <si>
    <t>01.12.16</t>
  </si>
  <si>
    <t>02.12.16</t>
  </si>
  <si>
    <t>05.12.16</t>
  </si>
  <si>
    <t>06.12.16</t>
  </si>
  <si>
    <t>07.12.16</t>
  </si>
  <si>
    <t>13.12.16</t>
  </si>
  <si>
    <t>15.12.16</t>
  </si>
  <si>
    <t>Dinner at the hotel with Perfect World</t>
  </si>
  <si>
    <t>Travel to Edinburgh for CEO Sleepout</t>
  </si>
  <si>
    <t>Travelling to London for JISC Board meeting</t>
  </si>
  <si>
    <t>Perfect world China</t>
  </si>
  <si>
    <t>Accommodation at hotel in China</t>
  </si>
  <si>
    <t>Off peak return Dundee to Edinburgh</t>
  </si>
  <si>
    <t>Use of wifi on the plane</t>
  </si>
  <si>
    <t>Wi Fi</t>
  </si>
  <si>
    <t>Gifts</t>
  </si>
  <si>
    <t>Withdrawal of cash from credit card to pay for Taxi</t>
  </si>
  <si>
    <t xml:space="preserve">Travel from Bristol Airport to hotel </t>
  </si>
  <si>
    <t>Flight from Cardiff to Edinburgh due to previous flight being cancelled</t>
  </si>
  <si>
    <t>1 night extra stay in Cardiff due to flight being cancelled</t>
  </si>
  <si>
    <t>Train ticket for Bristol Airport</t>
  </si>
  <si>
    <t>Lunch and subsistence at Bristol Airport travelling back to Dundee</t>
  </si>
  <si>
    <t>Subsistence at Bristol Airport travelling back to Dundee</t>
  </si>
  <si>
    <t>Cardiff for GPA meeting</t>
  </si>
  <si>
    <t>11.01.17</t>
  </si>
  <si>
    <t>Travel whilst attending Multi Agency CONTEST Board</t>
  </si>
  <si>
    <t>19.01.17</t>
  </si>
  <si>
    <t>20.01.17</t>
  </si>
  <si>
    <t>25.01.17</t>
  </si>
  <si>
    <t>26.01.17</t>
  </si>
  <si>
    <t>30.01.17</t>
  </si>
  <si>
    <t>Train ticket from Glasgow to Stirling</t>
  </si>
  <si>
    <t>Dundee to Glasgow train ticket for attending ECU Board</t>
  </si>
  <si>
    <t xml:space="preserve">Stansted Airport railticket </t>
  </si>
  <si>
    <t>Pass for London Underground while attending ECU Board</t>
  </si>
  <si>
    <t>Airport Express for travel to London for ECU Board</t>
  </si>
  <si>
    <t>Tottenham Hale ticket for travel around London for meetings</t>
  </si>
  <si>
    <t>Bicycle hire for travelling around London</t>
  </si>
  <si>
    <t xml:space="preserve">Stansted Airport to Tottenham Hale </t>
  </si>
  <si>
    <t>External vistor Mohamed Loutfi</t>
  </si>
  <si>
    <t>In Edinburgh for Paralimentary meeting</t>
  </si>
  <si>
    <t>In London while at Guild HE Meeting</t>
  </si>
  <si>
    <t>At Edinburgh Airport while travelling back from London</t>
  </si>
  <si>
    <t>Bicycle Hire</t>
  </si>
  <si>
    <t>10.01.17</t>
  </si>
  <si>
    <t>24.01.17</t>
  </si>
  <si>
    <t>31.01.17</t>
  </si>
  <si>
    <t>Breakfast at the hotel in the morning before returning to Dundee</t>
  </si>
  <si>
    <t xml:space="preserve">Parking charges at the hotel in Edinburgh </t>
  </si>
  <si>
    <t>Parking charges at NCP Edinburgh</t>
  </si>
  <si>
    <t>Breakfast at the hotel in the morning</t>
  </si>
  <si>
    <t xml:space="preserve">Parking at hotel </t>
  </si>
  <si>
    <t>London Underground ticket while attending "Making Every Graduate Employable" in London</t>
  </si>
  <si>
    <t>Travelling to Edinburgh for Universities Scotland RKEC meeting</t>
  </si>
  <si>
    <t>Attending Universities Scotland meeting</t>
  </si>
  <si>
    <t>Attending College Development Network Board induction</t>
  </si>
  <si>
    <t>Attending "Making Every Graduate Employable" in London</t>
  </si>
  <si>
    <t xml:space="preserve">Heathrow Express ticket to/from the airport while attending "Making Every Graduate Employable"  </t>
  </si>
  <si>
    <t>Heathrow airport while attending "Making Every Graduate Employable" in London</t>
  </si>
  <si>
    <t>In London while attending "Making Every Graduate Employable" in London</t>
  </si>
  <si>
    <t>Board of Governor meeting</t>
  </si>
  <si>
    <t>03.02.17</t>
  </si>
  <si>
    <t>09.02.17</t>
  </si>
  <si>
    <t>16.02.17</t>
  </si>
  <si>
    <t>21.02.17</t>
  </si>
  <si>
    <t>22.02.17</t>
  </si>
  <si>
    <t>28.02.17</t>
  </si>
  <si>
    <t>Train ticket from Dundee to Edinburgh</t>
  </si>
  <si>
    <t>Lunch with Principal and Vice-Chancellor of the University of Dundee</t>
  </si>
  <si>
    <t>Train ticket from Tottanham Hale to Stansted Airport</t>
  </si>
  <si>
    <t>Lunch with Principal of Dundee and Angus College</t>
  </si>
  <si>
    <t>London Underground ticket whilst attending Jisc Board Meeting</t>
  </si>
  <si>
    <t>Fuel for hired car whilst in London for Carnegie Trust Meeting</t>
  </si>
  <si>
    <t>08.02.17</t>
  </si>
  <si>
    <t>10.02.17</t>
  </si>
  <si>
    <t>Train ticket while in Amsterdam for visit to University of Amsterdam Library Learning Centre</t>
  </si>
  <si>
    <t>Taxi in Amsterdam for visit to University of Amsterdam Library Learning Centre</t>
  </si>
  <si>
    <t>Travelling in Amsterdam for visit to University of Amsterdam Library Learning Centre</t>
  </si>
  <si>
    <t>Accommodation whilst attending Education Strategy Forum</t>
  </si>
  <si>
    <t>Travel whilst attending Education Strategy Forum</t>
  </si>
  <si>
    <t>03.03.17</t>
  </si>
  <si>
    <t>06.03.17</t>
  </si>
  <si>
    <t>Attending AHUA Executive Meeting</t>
  </si>
  <si>
    <t>08.03.17</t>
  </si>
  <si>
    <t>10.03.17</t>
  </si>
  <si>
    <t>13.03.17</t>
  </si>
  <si>
    <t>22.03.17</t>
  </si>
  <si>
    <t>23.03.17</t>
  </si>
  <si>
    <t>28.03.17</t>
  </si>
  <si>
    <t>30.03.17</t>
  </si>
  <si>
    <t xml:space="preserve">Lunch with Philip Long from the V&amp;A </t>
  </si>
  <si>
    <t>Lunch with David Martin, Chief Executive Dundee City Council</t>
  </si>
  <si>
    <t>Travel whilst attending Jisc Stakeholder Forum</t>
  </si>
  <si>
    <t>Dinner meeting</t>
  </si>
  <si>
    <t>Travel for dinner meeting</t>
  </si>
  <si>
    <t>Travel whilst attending Jisc Audit Committee</t>
  </si>
  <si>
    <t>Travel whilst attending 'Delivering Excellence and Equity in Education'</t>
  </si>
  <si>
    <t>Subsistence whilst attending 'Delivering Excellence and Equity in Education'</t>
  </si>
  <si>
    <t>Dinner with SEGi representative</t>
  </si>
  <si>
    <t>Subsistence whilst on interview panel for Cork Institute of Technology</t>
  </si>
  <si>
    <t>Travel whilst on interview panel for Cork Institute of Technology</t>
  </si>
  <si>
    <t>05.03.17</t>
  </si>
  <si>
    <t>07.03.17</t>
  </si>
  <si>
    <t>09.03.17</t>
  </si>
  <si>
    <t>21.03.17</t>
  </si>
  <si>
    <t>29.03.17</t>
  </si>
  <si>
    <t>31.03.17</t>
  </si>
  <si>
    <t>Taxi to airport for flight to Valencia whilst attending INTED 2017 Conference</t>
  </si>
  <si>
    <t>Subsistence at Edinburgh Airport while travelling to Valencia whilst attending INTED 2017 Conference</t>
  </si>
  <si>
    <t>Subsistence while travelling in Valencia whilst attending INTED 2017 Conference</t>
  </si>
  <si>
    <t xml:space="preserve">Subsistence while travelling in Valencia whilst attending INTED 2017 Conference </t>
  </si>
  <si>
    <t>Seat reservation on plane whilst attending INTED 2017 Conference</t>
  </si>
  <si>
    <t>subsistence while travelling in Valencia whilst attending INTED 2017 Conference</t>
  </si>
  <si>
    <t>car hire to travel to between Hotel and Airport in Valencia whilst attending INTED 2017 Conference</t>
  </si>
  <si>
    <t>Subsistence at Edinbugh Airport whilst attending International Higher Education Forum</t>
  </si>
  <si>
    <t xml:space="preserve">Subsistence whilst attending International Higher Education Forum </t>
  </si>
  <si>
    <t>Train ticket whilst attending International Higher Education Forum</t>
  </si>
  <si>
    <t xml:space="preserve">Travel whilst attending International Higher Education Forum </t>
  </si>
  <si>
    <t>Subsistence whilst attending US RKEC</t>
  </si>
  <si>
    <t>Subsistence whilst attending GPA Implementation Group Meeting</t>
  </si>
  <si>
    <t>Travel whilst attending GPA Implementation Group Meeting</t>
  </si>
  <si>
    <t>Edinburgh Airport while travelling to Valencia whilst attending INTED 2017 Conference</t>
  </si>
  <si>
    <t>Seat Reservation</t>
  </si>
  <si>
    <t>Attending Fife College Board of Governors meeting</t>
  </si>
  <si>
    <t>03.04.17</t>
  </si>
  <si>
    <t>04.04.17</t>
  </si>
  <si>
    <t>06.04.17</t>
  </si>
  <si>
    <t>07.04.17</t>
  </si>
  <si>
    <t>11.04.17</t>
  </si>
  <si>
    <t>13.04.17</t>
  </si>
  <si>
    <t>24.04.17</t>
  </si>
  <si>
    <t>29.04.17</t>
  </si>
  <si>
    <t>Travel whilst on interview panel for Cardiff Metropolitan University</t>
  </si>
  <si>
    <t>Subsistence whilst on interview panel for Cardiff Metropolitan University</t>
  </si>
  <si>
    <t>Lunch with Jack Robertson, Thorntons Solicitors</t>
  </si>
  <si>
    <t>Travel whilst attending Universities Scotland Main Committee</t>
  </si>
  <si>
    <t>Travel whilst attending Charter Review Working Group Meeting</t>
  </si>
  <si>
    <t>Visit to China</t>
  </si>
  <si>
    <t>Attending Home Office meeting</t>
  </si>
  <si>
    <t>26.04.17</t>
  </si>
  <si>
    <t>28.04.17</t>
  </si>
  <si>
    <t>Subsistence whilst attending '25 years and rising: A celebration of modern universities'</t>
  </si>
  <si>
    <t>Travel whilst attending '25 years and rising: A celebration of modern universities'</t>
  </si>
  <si>
    <t>Travel whilst attending Finance for Non-Financial Directors</t>
  </si>
  <si>
    <t>Subsistence whilst attending Finance for Non-Financial Directors</t>
  </si>
  <si>
    <t>Attending Finance for Non-Financial Directors</t>
  </si>
  <si>
    <t>05.05.17</t>
  </si>
  <si>
    <t>11.05.17</t>
  </si>
  <si>
    <t>12.05.17</t>
  </si>
  <si>
    <t>16.05.17</t>
  </si>
  <si>
    <t>18.05.17</t>
  </si>
  <si>
    <t>Lunch with Reverend Nigel Peyton</t>
  </si>
  <si>
    <t>Travel whilst attending Million + Annual Meeting</t>
  </si>
  <si>
    <t>Subsistence whilst attending CBI Scotland Annual Lunch 2017</t>
  </si>
  <si>
    <t>Travel whilst attending CBI Scotland Annual Lunch 2017</t>
  </si>
  <si>
    <t>Lunch with Professor Paul Layzell</t>
  </si>
  <si>
    <t>Subsistence whilst on Glyndwr University visit</t>
  </si>
  <si>
    <t>Travel whilst on Glyndwr University visit</t>
  </si>
  <si>
    <t>30.05.17</t>
  </si>
  <si>
    <t>Lunch with Dame Anne Glover after the opening of the refurbished Science Labs.</t>
  </si>
  <si>
    <t>Airport bus into Dublin City Centre as part of overnight stay for part of Interview panel the next day</t>
  </si>
  <si>
    <t>Travelling to Dublin for Interview Panel</t>
  </si>
  <si>
    <t>Attending PVC Network Meeting</t>
  </si>
  <si>
    <t>19.05.17</t>
  </si>
  <si>
    <t>Breakfast whilst attending meetings in London</t>
  </si>
  <si>
    <t>Travel out to Stansted Airport to catch flight to Dundee after meetings in London</t>
  </si>
  <si>
    <t>07.06.17</t>
  </si>
  <si>
    <t>Attending meetings in London</t>
  </si>
  <si>
    <t>08.06.17</t>
  </si>
  <si>
    <t>Wifi in hotel as part of overnight stay for Santander meeting, CARA reception and networking meetings</t>
  </si>
  <si>
    <t>Lunch with Sir Pete Downes, Principal, University of Dundee</t>
  </si>
  <si>
    <t>09.06.17</t>
  </si>
  <si>
    <t>16.06.17</t>
  </si>
  <si>
    <t>Credit onto Oyster Card</t>
  </si>
  <si>
    <t>28.06.17</t>
  </si>
  <si>
    <t>30.06.17</t>
  </si>
  <si>
    <t>Lunch with external consultant</t>
  </si>
  <si>
    <t>23.06.17</t>
  </si>
  <si>
    <t>Times Higher Education Leadership &amp; Management Awards</t>
  </si>
  <si>
    <t>Barcelona for Edulearn 17 conference</t>
  </si>
  <si>
    <t>02.07.17</t>
  </si>
  <si>
    <t>Robertson Trust Dinner</t>
  </si>
  <si>
    <t>GuildHE Executive meeting in London</t>
  </si>
  <si>
    <t>Lunch with Professor Andrea Nolan, Principal, Edinburgh Napier University</t>
  </si>
  <si>
    <t>26.07.17</t>
  </si>
  <si>
    <t>27.07.17</t>
  </si>
  <si>
    <t>03.07.17</t>
  </si>
  <si>
    <t>Dinner for Prof Steve Olivier, Michael Turpie and Ian Simpson when attending the Edulearn 17 conference in Barcelona.</t>
  </si>
  <si>
    <t>04.07.17</t>
  </si>
  <si>
    <t>Additional Bag</t>
  </si>
  <si>
    <t>Barcelona for Edulearn 17 conference - Ryanair</t>
  </si>
  <si>
    <t>05.07.17</t>
  </si>
  <si>
    <t>Dinner with Prof Davies as part of visit to London</t>
  </si>
  <si>
    <t>10.07.17</t>
  </si>
  <si>
    <t>London for meeting with other universities</t>
  </si>
  <si>
    <t>24.07.17</t>
  </si>
  <si>
    <t>25.07.17</t>
  </si>
  <si>
    <t>For Honorary Graduates after Graduation Dinner</t>
  </si>
  <si>
    <t>Beijing for meetings with Colleges and Partner Universities</t>
  </si>
  <si>
    <t>06.07.17</t>
  </si>
  <si>
    <t>Dinner as part of visit to Malaysia for meetings with SEGi</t>
  </si>
  <si>
    <t>Visit to Malaysia for meetings with SEGi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</si>
</sst>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0_ ;[Red]\-#,##0.00\ "/>
    <numFmt numFmtId="165" formatCode="#,##0.00_ ;\-#,##0.00\ "/>
    <numFmt numFmtId="166" formatCode="0.00_ ;[Red]\-0.00\ "/>
    <numFmt numFmtId="167" formatCode="dd/mm/yy;@"/>
    <numFmt numFmtId="168" formatCode="#,###.00;#,###.00"/>
  </numFmts>
  <fonts count="14" x14ac:knownFonts="1">
    <font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8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333333"/>
      <name val="Arial"/>
      <family val="2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FBFB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center" wrapText="1"/>
    </xf>
    <xf numFmtId="166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43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Fill="1" applyAlignment="1">
      <alignment horizontal="left"/>
    </xf>
    <xf numFmtId="4" fontId="5" fillId="0" borderId="0" xfId="0" applyNumberFormat="1" applyFont="1"/>
    <xf numFmtId="167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horizontal="right" wrapText="1"/>
    </xf>
    <xf numFmtId="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right"/>
    </xf>
    <xf numFmtId="43" fontId="5" fillId="0" borderId="0" xfId="0" applyNumberFormat="1" applyFont="1"/>
    <xf numFmtId="4" fontId="5" fillId="0" borderId="0" xfId="0" applyNumberFormat="1" applyFont="1" applyAlignment="1"/>
    <xf numFmtId="14" fontId="5" fillId="0" borderId="0" xfId="0" applyNumberFormat="1" applyFont="1"/>
    <xf numFmtId="43" fontId="5" fillId="0" borderId="0" xfId="0" applyNumberFormat="1" applyFont="1" applyAlignment="1">
      <alignment horizontal="center"/>
    </xf>
    <xf numFmtId="164" fontId="5" fillId="0" borderId="0" xfId="0" applyNumberFormat="1" applyFont="1"/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/>
    <xf numFmtId="2" fontId="2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wrapText="1"/>
    </xf>
    <xf numFmtId="43" fontId="6" fillId="0" borderId="0" xfId="0" applyNumberFormat="1" applyFont="1"/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64" fontId="6" fillId="0" borderId="0" xfId="0" applyNumberFormat="1" applyFont="1"/>
    <xf numFmtId="165" fontId="5" fillId="0" borderId="0" xfId="0" applyNumberFormat="1" applyFont="1" applyAlignment="1">
      <alignment wrapText="1"/>
    </xf>
    <xf numFmtId="43" fontId="7" fillId="0" borderId="0" xfId="0" applyNumberFormat="1" applyFont="1"/>
    <xf numFmtId="43" fontId="5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14" fontId="5" fillId="0" borderId="0" xfId="0" applyNumberFormat="1" applyFont="1" applyFill="1" applyAlignment="1">
      <alignment horizontal="left"/>
    </xf>
    <xf numFmtId="0" fontId="5" fillId="0" borderId="0" xfId="0" applyFont="1" applyFill="1"/>
    <xf numFmtId="43" fontId="5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165" fontId="5" fillId="0" borderId="0" xfId="0" applyNumberFormat="1" applyFont="1" applyAlignment="1">
      <alignment horizontal="right"/>
    </xf>
    <xf numFmtId="0" fontId="6" fillId="0" borderId="0" xfId="0" applyFont="1"/>
    <xf numFmtId="49" fontId="5" fillId="0" borderId="0" xfId="0" applyNumberFormat="1" applyFont="1"/>
    <xf numFmtId="168" fontId="5" fillId="0" borderId="0" xfId="0" applyNumberFormat="1" applyFont="1"/>
    <xf numFmtId="15" fontId="5" fillId="0" borderId="0" xfId="0" applyNumberFormat="1" applyFont="1"/>
    <xf numFmtId="4" fontId="5" fillId="0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2" fillId="0" borderId="0" xfId="0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center"/>
    </xf>
    <xf numFmtId="43" fontId="6" fillId="0" borderId="0" xfId="0" applyNumberFormat="1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4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right"/>
    </xf>
    <xf numFmtId="164" fontId="2" fillId="0" borderId="0" xfId="0" applyNumberFormat="1" applyFont="1" applyAlignment="1">
      <alignment wrapText="1"/>
    </xf>
    <xf numFmtId="14" fontId="5" fillId="0" borderId="0" xfId="0" applyNumberFormat="1" applyFont="1" applyAlignment="1">
      <alignment horizontal="left"/>
    </xf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center"/>
    </xf>
    <xf numFmtId="43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wrapText="1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43" fontId="6" fillId="0" borderId="0" xfId="0" applyNumberFormat="1" applyFont="1"/>
    <xf numFmtId="43" fontId="5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2" fontId="11" fillId="0" borderId="0" xfId="2" applyNumberFormat="1" applyFont="1"/>
    <xf numFmtId="0" fontId="13" fillId="0" borderId="0" xfId="0" applyFont="1"/>
    <xf numFmtId="4" fontId="2" fillId="0" borderId="0" xfId="0" applyNumberFormat="1" applyFont="1"/>
    <xf numFmtId="0" fontId="5" fillId="0" borderId="0" xfId="5" applyFont="1"/>
    <xf numFmtId="0" fontId="5" fillId="0" borderId="0" xfId="9" applyFont="1"/>
    <xf numFmtId="0" fontId="11" fillId="0" borderId="0" xfId="3" applyNumberFormat="1" applyFont="1" applyAlignment="1">
      <alignment wrapText="1"/>
    </xf>
    <xf numFmtId="4" fontId="6" fillId="0" borderId="0" xfId="0" applyNumberFormat="1" applyFont="1"/>
  </cellXfs>
  <cellStyles count="12">
    <cellStyle name="Normal" xfId="0" builtinId="0"/>
    <cellStyle name="Normal 2" xfId="1"/>
    <cellStyle name="Normal 2 2" xfId="3"/>
    <cellStyle name="Normal 3" xfId="2"/>
    <cellStyle name="Normal 4" xfId="4"/>
    <cellStyle name="Normal 5" xfId="5"/>
    <cellStyle name="Normal 5 2" xfId="9"/>
    <cellStyle name="Normal 6" xfId="6"/>
    <cellStyle name="Normal 7" xfId="8"/>
    <cellStyle name="Normal 7 2" xfId="10"/>
    <cellStyle name="Normal 8" xfId="7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8"/>
  <sheetViews>
    <sheetView tabSelected="1" topLeftCell="A409" workbookViewId="0"/>
  </sheetViews>
  <sheetFormatPr defaultColWidth="9.109375" defaultRowHeight="15" x14ac:dyDescent="0.25"/>
  <cols>
    <col min="1" max="1" width="16.6640625" style="2" customWidth="1"/>
    <col min="2" max="2" width="119.77734375" style="6" bestFit="1" customWidth="1"/>
    <col min="3" max="8" width="11.6640625" style="5" customWidth="1"/>
    <col min="9" max="9" width="12.44140625" style="5" customWidth="1"/>
    <col min="10" max="10" width="11.6640625" style="5" customWidth="1"/>
    <col min="11" max="11" width="24.5546875" style="10" customWidth="1"/>
    <col min="12" max="12" width="11.6640625" style="5" customWidth="1"/>
    <col min="13" max="16384" width="9.109375" style="2"/>
  </cols>
  <sheetData>
    <row r="1" spans="1:12" ht="15.6" x14ac:dyDescent="0.3">
      <c r="A1" s="1" t="s">
        <v>334</v>
      </c>
    </row>
    <row r="3" spans="1:12" ht="15.6" x14ac:dyDescent="0.3">
      <c r="A3" s="3" t="s">
        <v>11</v>
      </c>
    </row>
    <row r="4" spans="1:12" s="3" customFormat="1" ht="46.8" x14ac:dyDescent="0.3">
      <c r="A4" s="3" t="s">
        <v>2</v>
      </c>
      <c r="B4" s="9" t="s">
        <v>0</v>
      </c>
      <c r="C4" s="8" t="s">
        <v>17</v>
      </c>
      <c r="D4" s="8" t="s">
        <v>8</v>
      </c>
      <c r="E4" s="8" t="s">
        <v>9</v>
      </c>
      <c r="F4" s="8" t="s">
        <v>22</v>
      </c>
      <c r="G4" s="8" t="s">
        <v>23</v>
      </c>
      <c r="H4" s="8" t="s">
        <v>24</v>
      </c>
      <c r="I4" s="8" t="s">
        <v>18</v>
      </c>
      <c r="J4" s="8" t="s">
        <v>19</v>
      </c>
      <c r="K4" s="8" t="s">
        <v>20</v>
      </c>
      <c r="L4" s="8" t="s">
        <v>1</v>
      </c>
    </row>
    <row r="5" spans="1:12" s="3" customFormat="1" ht="15.6" x14ac:dyDescent="0.3">
      <c r="A5" s="2" t="s">
        <v>311</v>
      </c>
      <c r="B5" s="6" t="s">
        <v>312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5">
        <v>24.25</v>
      </c>
      <c r="I5" s="11">
        <v>0</v>
      </c>
      <c r="J5" s="11">
        <v>0</v>
      </c>
      <c r="K5" s="8"/>
      <c r="L5" s="5">
        <f t="shared" ref="L5:L16" si="0">SUM(C5:K5)</f>
        <v>24.25</v>
      </c>
    </row>
    <row r="6" spans="1:12" s="3" customFormat="1" ht="15.6" x14ac:dyDescent="0.3">
      <c r="A6" s="2" t="s">
        <v>313</v>
      </c>
      <c r="B6" s="6" t="s">
        <v>314</v>
      </c>
      <c r="C6" s="11">
        <v>0</v>
      </c>
      <c r="D6" s="11">
        <v>0</v>
      </c>
      <c r="E6" s="5">
        <v>8</v>
      </c>
      <c r="F6" s="11">
        <v>0</v>
      </c>
      <c r="G6" s="5">
        <f>9+14.85</f>
        <v>23.85</v>
      </c>
      <c r="H6" s="11">
        <v>0</v>
      </c>
      <c r="I6" s="11">
        <v>0</v>
      </c>
      <c r="J6" s="11">
        <v>0</v>
      </c>
      <c r="K6" s="8"/>
      <c r="L6" s="5">
        <f t="shared" si="0"/>
        <v>31.85</v>
      </c>
    </row>
    <row r="7" spans="1:12" s="3" customFormat="1" ht="15.6" x14ac:dyDescent="0.3">
      <c r="A7" s="2" t="s">
        <v>315</v>
      </c>
      <c r="B7" s="6" t="s">
        <v>316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5">
        <v>29.95</v>
      </c>
      <c r="I7" s="11">
        <v>0</v>
      </c>
      <c r="J7" s="11">
        <v>0</v>
      </c>
      <c r="K7" s="8"/>
      <c r="L7" s="5">
        <f t="shared" si="0"/>
        <v>29.95</v>
      </c>
    </row>
    <row r="8" spans="1:12" s="3" customFormat="1" ht="15.6" x14ac:dyDescent="0.3">
      <c r="A8" s="2" t="s">
        <v>331</v>
      </c>
      <c r="B8" s="6" t="s">
        <v>330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25.15</v>
      </c>
      <c r="I8" s="11">
        <v>0</v>
      </c>
      <c r="J8" s="11">
        <v>0</v>
      </c>
      <c r="K8" s="8"/>
      <c r="L8" s="5">
        <f t="shared" si="0"/>
        <v>25.15</v>
      </c>
    </row>
    <row r="9" spans="1:12" s="3" customFormat="1" ht="15.6" x14ac:dyDescent="0.3">
      <c r="A9" s="2" t="s">
        <v>327</v>
      </c>
      <c r="B9" s="6" t="s">
        <v>328</v>
      </c>
      <c r="C9" s="11">
        <v>0</v>
      </c>
      <c r="D9" s="11">
        <v>17.7</v>
      </c>
      <c r="E9" s="11">
        <v>0</v>
      </c>
      <c r="F9" s="11">
        <v>0</v>
      </c>
      <c r="G9" s="11">
        <v>4.75</v>
      </c>
      <c r="H9" s="5">
        <v>0</v>
      </c>
      <c r="I9" s="11">
        <v>0</v>
      </c>
      <c r="J9" s="11">
        <v>0</v>
      </c>
      <c r="K9" s="8"/>
      <c r="L9" s="5">
        <f t="shared" si="0"/>
        <v>22.45</v>
      </c>
    </row>
    <row r="10" spans="1:12" s="3" customFormat="1" ht="15.6" x14ac:dyDescent="0.3">
      <c r="A10" s="2" t="s">
        <v>298</v>
      </c>
      <c r="B10" s="6" t="s">
        <v>317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5">
        <v>42.5</v>
      </c>
      <c r="I10" s="11">
        <v>0</v>
      </c>
      <c r="J10" s="11">
        <v>0</v>
      </c>
      <c r="K10" s="8"/>
      <c r="L10" s="5">
        <f t="shared" si="0"/>
        <v>42.5</v>
      </c>
    </row>
    <row r="11" spans="1:12" s="3" customFormat="1" ht="15.6" x14ac:dyDescent="0.3">
      <c r="A11" s="2" t="s">
        <v>318</v>
      </c>
      <c r="B11" s="6" t="s">
        <v>319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5">
        <v>22.6</v>
      </c>
      <c r="I11" s="11">
        <v>0</v>
      </c>
      <c r="J11" s="11">
        <v>0</v>
      </c>
      <c r="K11" s="8"/>
      <c r="L11" s="5">
        <f t="shared" si="0"/>
        <v>22.6</v>
      </c>
    </row>
    <row r="12" spans="1:12" s="3" customFormat="1" ht="15.6" x14ac:dyDescent="0.3">
      <c r="A12" s="2" t="s">
        <v>320</v>
      </c>
      <c r="B12" s="6" t="s">
        <v>321</v>
      </c>
      <c r="C12" s="11">
        <v>0</v>
      </c>
      <c r="D12" s="11">
        <v>0</v>
      </c>
      <c r="E12" s="11">
        <v>10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8"/>
      <c r="L12" s="5">
        <f t="shared" si="0"/>
        <v>10</v>
      </c>
    </row>
    <row r="13" spans="1:12" s="3" customFormat="1" ht="15.6" x14ac:dyDescent="0.3">
      <c r="A13" s="2" t="s">
        <v>305</v>
      </c>
      <c r="B13" s="6" t="s">
        <v>329</v>
      </c>
      <c r="C13" s="11">
        <v>0</v>
      </c>
      <c r="D13" s="11">
        <v>27.3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8"/>
      <c r="L13" s="5">
        <f t="shared" si="0"/>
        <v>27.3</v>
      </c>
    </row>
    <row r="14" spans="1:12" s="3" customFormat="1" ht="15.6" x14ac:dyDescent="0.3">
      <c r="A14" s="2" t="s">
        <v>322</v>
      </c>
      <c r="B14" s="6" t="s">
        <v>323</v>
      </c>
      <c r="C14" s="11">
        <v>0</v>
      </c>
      <c r="D14" s="11">
        <v>0</v>
      </c>
      <c r="E14" s="11">
        <v>0</v>
      </c>
      <c r="F14" s="11">
        <v>0</v>
      </c>
      <c r="G14" s="11">
        <v>8.9499999999999993</v>
      </c>
      <c r="H14" s="11">
        <v>0</v>
      </c>
      <c r="I14" s="11">
        <v>0</v>
      </c>
      <c r="J14" s="11">
        <v>0</v>
      </c>
      <c r="K14" s="8"/>
      <c r="L14" s="5">
        <f t="shared" si="0"/>
        <v>8.9499999999999993</v>
      </c>
    </row>
    <row r="15" spans="1:12" s="3" customFormat="1" ht="15.6" x14ac:dyDescent="0.3">
      <c r="A15" s="2" t="s">
        <v>324</v>
      </c>
      <c r="B15" s="6" t="s">
        <v>325</v>
      </c>
      <c r="C15" s="11">
        <v>0</v>
      </c>
      <c r="D15" s="11">
        <v>0</v>
      </c>
      <c r="E15" s="11">
        <v>11.6</v>
      </c>
      <c r="F15" s="11">
        <v>0</v>
      </c>
      <c r="G15" s="11">
        <v>23.79</v>
      </c>
      <c r="H15" s="11">
        <v>0</v>
      </c>
      <c r="I15" s="11">
        <v>0</v>
      </c>
      <c r="J15" s="11">
        <v>0</v>
      </c>
      <c r="K15" s="8"/>
      <c r="L15" s="5">
        <f t="shared" si="0"/>
        <v>35.39</v>
      </c>
    </row>
    <row r="16" spans="1:12" s="3" customFormat="1" ht="15.6" x14ac:dyDescent="0.3">
      <c r="A16" s="2" t="s">
        <v>324</v>
      </c>
      <c r="B16" s="6" t="s">
        <v>326</v>
      </c>
      <c r="C16" s="11">
        <v>0</v>
      </c>
      <c r="D16" s="11">
        <v>0</v>
      </c>
      <c r="E16" s="5">
        <v>23.6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8"/>
      <c r="L16" s="5">
        <f t="shared" si="0"/>
        <v>23.6</v>
      </c>
    </row>
    <row r="17" spans="1:12" ht="15" customHeight="1" x14ac:dyDescent="0.25">
      <c r="A17" s="2" t="s">
        <v>4</v>
      </c>
      <c r="B17" s="6" t="s">
        <v>5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13.45</v>
      </c>
      <c r="I17" s="11">
        <v>0</v>
      </c>
      <c r="J17" s="11">
        <v>0</v>
      </c>
      <c r="L17" s="5">
        <f>SUM(C17:K17)</f>
        <v>13.45</v>
      </c>
    </row>
    <row r="18" spans="1:12" x14ac:dyDescent="0.25">
      <c r="A18" s="2" t="s">
        <v>3</v>
      </c>
      <c r="B18" s="6" t="s">
        <v>27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32.299999999999997</v>
      </c>
      <c r="I18" s="11">
        <v>0</v>
      </c>
      <c r="J18" s="11">
        <v>0</v>
      </c>
      <c r="L18" s="5">
        <f>SUM(C18:K18)</f>
        <v>32.299999999999997</v>
      </c>
    </row>
    <row r="19" spans="1:12" x14ac:dyDescent="0.25">
      <c r="A19" s="2" t="s">
        <v>6</v>
      </c>
      <c r="B19" s="6" t="s">
        <v>7</v>
      </c>
      <c r="C19" s="11">
        <v>0</v>
      </c>
      <c r="D19" s="11">
        <v>41.5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L19" s="5">
        <f>SUM(C19:K19)</f>
        <v>41.5</v>
      </c>
    </row>
    <row r="20" spans="1:12" x14ac:dyDescent="0.25">
      <c r="A20" s="2" t="s">
        <v>31</v>
      </c>
      <c r="B20" s="6" t="s">
        <v>32</v>
      </c>
      <c r="C20" s="11">
        <v>0</v>
      </c>
      <c r="D20" s="11">
        <v>28.3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5">
        <f>SUM(C20:K20)</f>
        <v>28.3</v>
      </c>
    </row>
    <row r="21" spans="1:12" x14ac:dyDescent="0.25">
      <c r="A21" s="2" t="s">
        <v>38</v>
      </c>
      <c r="B21" s="6" t="s">
        <v>39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30.9</v>
      </c>
      <c r="I21" s="11">
        <v>0</v>
      </c>
      <c r="J21" s="11">
        <v>0</v>
      </c>
      <c r="L21" s="5">
        <f>SUM(C21:K21)</f>
        <v>30.9</v>
      </c>
    </row>
    <row r="22" spans="1:12" x14ac:dyDescent="0.25">
      <c r="A22" s="2" t="s">
        <v>36</v>
      </c>
      <c r="B22" s="6" t="s">
        <v>37</v>
      </c>
      <c r="C22" s="11">
        <v>0</v>
      </c>
      <c r="D22" s="11">
        <v>0</v>
      </c>
      <c r="E22" s="11">
        <v>45</v>
      </c>
      <c r="F22" s="11">
        <v>0</v>
      </c>
      <c r="G22" s="11">
        <v>4.6900000000000004</v>
      </c>
      <c r="H22" s="11">
        <v>0</v>
      </c>
      <c r="I22" s="11">
        <v>0</v>
      </c>
      <c r="J22" s="11">
        <v>0</v>
      </c>
      <c r="L22" s="5">
        <f t="shared" ref="L22" si="1">SUM(C22:K22)</f>
        <v>49.69</v>
      </c>
    </row>
    <row r="23" spans="1:12" x14ac:dyDescent="0.25">
      <c r="A23" s="2" t="s">
        <v>33</v>
      </c>
      <c r="B23" s="6" t="s">
        <v>34</v>
      </c>
      <c r="C23" s="11">
        <v>8.32</v>
      </c>
      <c r="D23" s="11">
        <v>0</v>
      </c>
      <c r="E23" s="11">
        <v>38.29</v>
      </c>
      <c r="F23" s="11">
        <v>0</v>
      </c>
      <c r="G23" s="11">
        <f>39.25+50</f>
        <v>89.25</v>
      </c>
      <c r="H23" s="11">
        <v>0</v>
      </c>
      <c r="I23" s="11">
        <v>0</v>
      </c>
      <c r="J23" s="11">
        <v>34.5</v>
      </c>
      <c r="K23" s="10" t="s">
        <v>35</v>
      </c>
      <c r="L23" s="5">
        <f t="shared" ref="L23:L42" si="2">SUM(C23:K23)</f>
        <v>170.36</v>
      </c>
    </row>
    <row r="24" spans="1:12" x14ac:dyDescent="0.25">
      <c r="A24" s="2" t="s">
        <v>30</v>
      </c>
      <c r="B24" s="6" t="s">
        <v>37</v>
      </c>
      <c r="C24" s="11">
        <v>0</v>
      </c>
      <c r="D24" s="11">
        <v>0</v>
      </c>
      <c r="E24" s="11">
        <v>0</v>
      </c>
      <c r="F24" s="11">
        <v>0</v>
      </c>
      <c r="G24" s="11">
        <v>17.95</v>
      </c>
      <c r="H24" s="11">
        <v>0</v>
      </c>
      <c r="I24" s="11">
        <v>0</v>
      </c>
      <c r="J24" s="11">
        <v>0</v>
      </c>
      <c r="L24" s="5">
        <f t="shared" si="2"/>
        <v>17.95</v>
      </c>
    </row>
    <row r="25" spans="1:12" x14ac:dyDescent="0.25">
      <c r="A25" s="2" t="s">
        <v>30</v>
      </c>
      <c r="B25" s="6" t="s">
        <v>37</v>
      </c>
      <c r="C25" s="11">
        <v>0</v>
      </c>
      <c r="D25" s="11">
        <v>20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L25" s="5">
        <f t="shared" si="2"/>
        <v>20</v>
      </c>
    </row>
    <row r="26" spans="1:12" x14ac:dyDescent="0.25">
      <c r="A26" s="2" t="s">
        <v>28</v>
      </c>
      <c r="B26" s="6" t="s">
        <v>29</v>
      </c>
      <c r="C26" s="11">
        <v>0</v>
      </c>
      <c r="D26" s="11">
        <v>50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L26" s="5">
        <f t="shared" si="2"/>
        <v>50</v>
      </c>
    </row>
    <row r="27" spans="1:12" x14ac:dyDescent="0.25">
      <c r="A27" s="2" t="s">
        <v>26</v>
      </c>
      <c r="B27" s="6" t="s">
        <v>27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24.7</v>
      </c>
      <c r="I27" s="11">
        <v>0</v>
      </c>
      <c r="J27" s="11">
        <v>0</v>
      </c>
      <c r="L27" s="5">
        <f t="shared" si="2"/>
        <v>24.7</v>
      </c>
    </row>
    <row r="28" spans="1:12" x14ac:dyDescent="0.25">
      <c r="A28" s="2" t="s">
        <v>48</v>
      </c>
      <c r="B28" s="6" t="s">
        <v>49</v>
      </c>
      <c r="C28" s="11">
        <v>0</v>
      </c>
      <c r="D28" s="11">
        <v>0</v>
      </c>
      <c r="E28" s="11">
        <v>9</v>
      </c>
      <c r="F28" s="11">
        <v>0</v>
      </c>
      <c r="G28" s="11">
        <v>3.6</v>
      </c>
      <c r="H28" s="11">
        <v>0</v>
      </c>
      <c r="I28" s="11">
        <v>0</v>
      </c>
      <c r="J28" s="11">
        <v>0</v>
      </c>
      <c r="L28" s="5">
        <f t="shared" si="2"/>
        <v>12.6</v>
      </c>
    </row>
    <row r="29" spans="1:12" x14ac:dyDescent="0.25">
      <c r="A29" s="2" t="s">
        <v>64</v>
      </c>
      <c r="B29" s="6" t="s">
        <v>65</v>
      </c>
      <c r="C29" s="11">
        <v>0</v>
      </c>
      <c r="D29" s="11">
        <v>16.8</v>
      </c>
      <c r="E29" s="11">
        <v>0</v>
      </c>
      <c r="F29" s="11">
        <v>0</v>
      </c>
      <c r="G29" s="11">
        <v>6</v>
      </c>
      <c r="H29" s="11">
        <v>0</v>
      </c>
      <c r="I29" s="11">
        <v>0</v>
      </c>
      <c r="J29" s="11">
        <v>0</v>
      </c>
      <c r="L29" s="5">
        <f t="shared" si="2"/>
        <v>22.8</v>
      </c>
    </row>
    <row r="30" spans="1:12" x14ac:dyDescent="0.25">
      <c r="A30" s="2" t="s">
        <v>62</v>
      </c>
      <c r="B30" s="6" t="s">
        <v>63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38.299999999999997</v>
      </c>
      <c r="I30" s="11">
        <v>0</v>
      </c>
      <c r="J30" s="11">
        <v>0</v>
      </c>
      <c r="L30" s="5">
        <f t="shared" si="2"/>
        <v>38.299999999999997</v>
      </c>
    </row>
    <row r="31" spans="1:12" x14ac:dyDescent="0.25">
      <c r="A31" s="2" t="s">
        <v>61</v>
      </c>
      <c r="B31" s="6" t="s">
        <v>128</v>
      </c>
      <c r="C31" s="11">
        <v>0</v>
      </c>
      <c r="D31" s="11">
        <v>41.4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L31" s="5">
        <f t="shared" si="2"/>
        <v>41.4</v>
      </c>
    </row>
    <row r="32" spans="1:12" x14ac:dyDescent="0.25">
      <c r="A32" s="14" t="s">
        <v>71</v>
      </c>
      <c r="B32" s="13" t="s">
        <v>72</v>
      </c>
      <c r="C32" s="11">
        <v>15.36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6"/>
      <c r="L32" s="5">
        <f>SUM(C32:K32)</f>
        <v>15.36</v>
      </c>
    </row>
    <row r="33" spans="1:12" x14ac:dyDescent="0.25">
      <c r="A33" s="12" t="s">
        <v>68</v>
      </c>
      <c r="B33" s="13" t="s">
        <v>69</v>
      </c>
      <c r="C33" s="11">
        <v>0</v>
      </c>
      <c r="D33" s="11">
        <v>31.7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6"/>
      <c r="L33" s="5">
        <f>SUM(C33:K33)</f>
        <v>31.7</v>
      </c>
    </row>
    <row r="34" spans="1:12" ht="30" x14ac:dyDescent="0.25">
      <c r="A34" s="14" t="s">
        <v>97</v>
      </c>
      <c r="B34" s="13" t="s">
        <v>77</v>
      </c>
      <c r="C34" s="18">
        <v>0</v>
      </c>
      <c r="D34" s="17">
        <v>9.5</v>
      </c>
      <c r="E34" s="18">
        <v>6</v>
      </c>
      <c r="F34" s="18">
        <v>4.9000000000000004</v>
      </c>
      <c r="G34" s="18">
        <v>0</v>
      </c>
      <c r="H34" s="18">
        <v>0</v>
      </c>
      <c r="I34" s="18">
        <v>23.9</v>
      </c>
      <c r="J34" s="18">
        <v>4.0999999999999996</v>
      </c>
      <c r="K34" s="16" t="s">
        <v>78</v>
      </c>
      <c r="L34" s="5">
        <f>SUM(C34:K34)</f>
        <v>48.4</v>
      </c>
    </row>
    <row r="35" spans="1:12" x14ac:dyDescent="0.25">
      <c r="A35" s="2" t="s">
        <v>66</v>
      </c>
      <c r="B35" s="6" t="s">
        <v>67</v>
      </c>
      <c r="C35" s="11">
        <v>0</v>
      </c>
      <c r="D35" s="11">
        <v>24</v>
      </c>
      <c r="E35" s="11">
        <f>8+35</f>
        <v>43</v>
      </c>
      <c r="F35" s="11">
        <v>0</v>
      </c>
      <c r="G35" s="11">
        <v>11</v>
      </c>
      <c r="H35" s="11">
        <v>0</v>
      </c>
      <c r="I35" s="11">
        <v>0</v>
      </c>
      <c r="J35" s="11">
        <v>0</v>
      </c>
      <c r="L35" s="5">
        <f>SUM(C35:K35)</f>
        <v>78</v>
      </c>
    </row>
    <row r="36" spans="1:12" x14ac:dyDescent="0.25">
      <c r="A36" s="12" t="s">
        <v>75</v>
      </c>
      <c r="B36" s="13" t="s">
        <v>76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27.5</v>
      </c>
      <c r="I36" s="11">
        <v>0</v>
      </c>
      <c r="J36" s="11">
        <v>0</v>
      </c>
      <c r="K36" s="16"/>
      <c r="L36" s="5">
        <f>SUM(C36:K36)</f>
        <v>27.5</v>
      </c>
    </row>
    <row r="37" spans="1:12" x14ac:dyDescent="0.25">
      <c r="A37" s="14" t="s">
        <v>73</v>
      </c>
      <c r="B37" s="13" t="s">
        <v>74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50.25</v>
      </c>
      <c r="I37" s="11">
        <v>0</v>
      </c>
      <c r="J37" s="11">
        <v>0</v>
      </c>
      <c r="K37" s="16"/>
      <c r="L37" s="5">
        <f t="shared" si="2"/>
        <v>50.25</v>
      </c>
    </row>
    <row r="38" spans="1:12" x14ac:dyDescent="0.25">
      <c r="A38" s="14" t="s">
        <v>79</v>
      </c>
      <c r="B38" s="13" t="s">
        <v>80</v>
      </c>
      <c r="C38" s="18">
        <v>0</v>
      </c>
      <c r="D38" s="17">
        <v>0</v>
      </c>
      <c r="E38" s="18">
        <v>0</v>
      </c>
      <c r="F38" s="18">
        <v>0</v>
      </c>
      <c r="G38" s="18">
        <v>0</v>
      </c>
      <c r="H38" s="18">
        <v>20.3</v>
      </c>
      <c r="I38" s="18">
        <v>0</v>
      </c>
      <c r="J38" s="18">
        <v>0</v>
      </c>
      <c r="K38" s="16"/>
      <c r="L38" s="5">
        <f t="shared" si="2"/>
        <v>20.3</v>
      </c>
    </row>
    <row r="39" spans="1:12" x14ac:dyDescent="0.25">
      <c r="A39" s="14" t="s">
        <v>81</v>
      </c>
      <c r="B39" s="13" t="s">
        <v>82</v>
      </c>
      <c r="C39" s="18">
        <v>0</v>
      </c>
      <c r="D39" s="17">
        <v>20</v>
      </c>
      <c r="E39" s="18">
        <v>10</v>
      </c>
      <c r="F39" s="18">
        <v>0</v>
      </c>
      <c r="G39" s="18">
        <v>5.8</v>
      </c>
      <c r="H39" s="18">
        <v>0</v>
      </c>
      <c r="I39" s="18">
        <v>0</v>
      </c>
      <c r="J39" s="18">
        <v>0</v>
      </c>
      <c r="K39" s="16"/>
      <c r="L39" s="5">
        <f t="shared" si="2"/>
        <v>35.799999999999997</v>
      </c>
    </row>
    <row r="40" spans="1:12" x14ac:dyDescent="0.25">
      <c r="A40" s="14" t="s">
        <v>102</v>
      </c>
      <c r="B40" s="15" t="s">
        <v>70</v>
      </c>
      <c r="C40" s="11">
        <v>0</v>
      </c>
      <c r="D40" s="11">
        <v>49.9</v>
      </c>
      <c r="E40" s="11">
        <v>18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6"/>
      <c r="L40" s="5">
        <f>SUM(C40:K40)</f>
        <v>67.900000000000006</v>
      </c>
    </row>
    <row r="41" spans="1:12" x14ac:dyDescent="0.25">
      <c r="A41" s="14" t="s">
        <v>87</v>
      </c>
      <c r="B41" s="13" t="s">
        <v>88</v>
      </c>
      <c r="C41" s="18">
        <v>0</v>
      </c>
      <c r="D41" s="17">
        <v>14.9</v>
      </c>
      <c r="E41" s="18">
        <v>13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6"/>
      <c r="L41" s="5">
        <f>SUM(C41:K41)</f>
        <v>27.9</v>
      </c>
    </row>
    <row r="42" spans="1:12" x14ac:dyDescent="0.25">
      <c r="A42" s="12" t="s">
        <v>85</v>
      </c>
      <c r="B42" s="13" t="s">
        <v>86</v>
      </c>
      <c r="C42" s="18">
        <v>0</v>
      </c>
      <c r="D42" s="17">
        <v>36.9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6"/>
      <c r="L42" s="5">
        <f t="shared" si="2"/>
        <v>36.9</v>
      </c>
    </row>
    <row r="43" spans="1:12" x14ac:dyDescent="0.25">
      <c r="A43" s="14" t="s">
        <v>83</v>
      </c>
      <c r="B43" s="13" t="s">
        <v>84</v>
      </c>
      <c r="C43" s="18">
        <v>0</v>
      </c>
      <c r="D43" s="17">
        <v>0</v>
      </c>
      <c r="E43" s="18">
        <v>38.4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6"/>
      <c r="L43" s="5">
        <f>SUM(C43:K43)</f>
        <v>38.4</v>
      </c>
    </row>
    <row r="44" spans="1:12" s="13" customFormat="1" x14ac:dyDescent="0.25">
      <c r="A44" s="14" t="s">
        <v>99</v>
      </c>
      <c r="B44" s="13" t="s">
        <v>98</v>
      </c>
      <c r="C44" s="19">
        <v>0</v>
      </c>
      <c r="D44" s="19">
        <v>24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28"/>
      <c r="L44" s="5">
        <f>SUM(C44:K44)</f>
        <v>24</v>
      </c>
    </row>
    <row r="45" spans="1:12" s="13" customFormat="1" x14ac:dyDescent="0.25">
      <c r="A45" s="12" t="s">
        <v>129</v>
      </c>
      <c r="B45" s="13" t="s">
        <v>130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13.3</v>
      </c>
      <c r="I45" s="23">
        <v>0</v>
      </c>
      <c r="J45" s="23">
        <v>0</v>
      </c>
      <c r="K45" s="27"/>
      <c r="L45" s="5">
        <f>SUM(C45:K45)</f>
        <v>13.3</v>
      </c>
    </row>
    <row r="46" spans="1:12" s="13" customFormat="1" x14ac:dyDescent="0.25">
      <c r="A46" s="14" t="s">
        <v>103</v>
      </c>
      <c r="B46" s="13" t="s">
        <v>104</v>
      </c>
      <c r="C46" s="19">
        <v>0</v>
      </c>
      <c r="D46" s="19">
        <v>0</v>
      </c>
      <c r="E46" s="19">
        <v>0</v>
      </c>
      <c r="F46" s="19">
        <v>0</v>
      </c>
      <c r="G46" s="19">
        <v>10.199999999999999</v>
      </c>
      <c r="H46" s="19">
        <v>0</v>
      </c>
      <c r="I46" s="19">
        <v>0</v>
      </c>
      <c r="J46" s="19">
        <v>54.8</v>
      </c>
      <c r="K46" s="28" t="s">
        <v>105</v>
      </c>
      <c r="L46" s="19">
        <v>65</v>
      </c>
    </row>
    <row r="47" spans="1:12" s="13" customFormat="1" x14ac:dyDescent="0.25">
      <c r="A47" s="22" t="s">
        <v>100</v>
      </c>
      <c r="B47" s="13" t="s">
        <v>101</v>
      </c>
      <c r="C47" s="19">
        <v>0</v>
      </c>
      <c r="D47" s="19">
        <v>31.4</v>
      </c>
      <c r="E47" s="19">
        <v>0</v>
      </c>
      <c r="F47" s="19">
        <v>0</v>
      </c>
      <c r="G47" s="19">
        <v>0</v>
      </c>
      <c r="H47" s="19">
        <v>105.35</v>
      </c>
      <c r="I47" s="19">
        <v>0</v>
      </c>
      <c r="J47" s="19">
        <v>0</v>
      </c>
      <c r="K47" s="28"/>
      <c r="L47" s="5">
        <f>SUM(C47:K47)</f>
        <v>136.75</v>
      </c>
    </row>
    <row r="48" spans="1:12" s="13" customFormat="1" x14ac:dyDescent="0.25">
      <c r="A48" s="12" t="s">
        <v>131</v>
      </c>
      <c r="B48" s="13" t="s">
        <v>132</v>
      </c>
      <c r="C48" s="23">
        <v>0</v>
      </c>
      <c r="D48" s="23">
        <v>22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7"/>
      <c r="L48" s="5">
        <f t="shared" ref="L48:L73" si="3">SUM(C48:K48)</f>
        <v>22</v>
      </c>
    </row>
    <row r="49" spans="1:12" s="13" customFormat="1" x14ac:dyDescent="0.25">
      <c r="A49" s="24" t="s">
        <v>133</v>
      </c>
      <c r="B49" s="13" t="s">
        <v>134</v>
      </c>
      <c r="C49" s="23">
        <v>0</v>
      </c>
      <c r="D49" s="23">
        <v>22.6</v>
      </c>
      <c r="E49" s="23">
        <v>8</v>
      </c>
      <c r="F49" s="23">
        <v>0</v>
      </c>
      <c r="G49" s="23">
        <v>0</v>
      </c>
      <c r="H49" s="23">
        <v>19.3</v>
      </c>
      <c r="I49" s="23">
        <v>0</v>
      </c>
      <c r="J49" s="23">
        <v>0</v>
      </c>
      <c r="K49" s="27"/>
      <c r="L49" s="5">
        <f t="shared" si="3"/>
        <v>49.900000000000006</v>
      </c>
    </row>
    <row r="50" spans="1:12" s="13" customFormat="1" x14ac:dyDescent="0.25">
      <c r="A50" s="14" t="s">
        <v>135</v>
      </c>
      <c r="B50" s="13" t="s">
        <v>136</v>
      </c>
      <c r="C50" s="23">
        <v>0</v>
      </c>
      <c r="D50" s="25">
        <v>0</v>
      </c>
      <c r="E50" s="25">
        <v>6</v>
      </c>
      <c r="F50" s="23">
        <v>0</v>
      </c>
      <c r="G50" s="25">
        <v>18.45</v>
      </c>
      <c r="H50" s="25">
        <v>0</v>
      </c>
      <c r="I50" s="23">
        <v>0</v>
      </c>
      <c r="J50" s="25">
        <v>0</v>
      </c>
      <c r="K50" s="27"/>
      <c r="L50" s="5">
        <f t="shared" si="3"/>
        <v>24.45</v>
      </c>
    </row>
    <row r="51" spans="1:12" s="13" customFormat="1" x14ac:dyDescent="0.25">
      <c r="A51" s="14" t="s">
        <v>137</v>
      </c>
      <c r="B51" s="13" t="s">
        <v>138</v>
      </c>
      <c r="C51" s="23">
        <v>0</v>
      </c>
      <c r="D51" s="25">
        <v>0</v>
      </c>
      <c r="E51" s="25">
        <v>10</v>
      </c>
      <c r="F51" s="23">
        <v>0</v>
      </c>
      <c r="G51" s="25">
        <v>0</v>
      </c>
      <c r="H51" s="25">
        <v>0</v>
      </c>
      <c r="I51" s="23">
        <v>0</v>
      </c>
      <c r="J51" s="25">
        <v>0</v>
      </c>
      <c r="K51" s="27"/>
      <c r="L51" s="5">
        <f t="shared" si="3"/>
        <v>10</v>
      </c>
    </row>
    <row r="52" spans="1:12" s="13" customFormat="1" x14ac:dyDescent="0.25">
      <c r="A52" s="14" t="s">
        <v>139</v>
      </c>
      <c r="B52" s="13" t="s">
        <v>140</v>
      </c>
      <c r="C52" s="23">
        <v>0</v>
      </c>
      <c r="D52" s="25">
        <v>31.4</v>
      </c>
      <c r="E52" s="25">
        <v>0</v>
      </c>
      <c r="F52" s="23">
        <v>0</v>
      </c>
      <c r="G52" s="25">
        <v>4.25</v>
      </c>
      <c r="H52" s="25">
        <v>0</v>
      </c>
      <c r="I52" s="23">
        <v>0</v>
      </c>
      <c r="J52" s="25">
        <v>0</v>
      </c>
      <c r="K52" s="27"/>
      <c r="L52" s="5">
        <f t="shared" si="3"/>
        <v>35.65</v>
      </c>
    </row>
    <row r="53" spans="1:12" s="13" customFormat="1" x14ac:dyDescent="0.25">
      <c r="A53" s="14" t="s">
        <v>141</v>
      </c>
      <c r="B53" s="13" t="s">
        <v>142</v>
      </c>
      <c r="C53" s="23">
        <v>0</v>
      </c>
      <c r="D53" s="25">
        <v>0</v>
      </c>
      <c r="E53" s="25">
        <v>0</v>
      </c>
      <c r="F53" s="23">
        <v>0</v>
      </c>
      <c r="G53" s="25">
        <v>0</v>
      </c>
      <c r="H53" s="25">
        <v>0</v>
      </c>
      <c r="I53" s="23">
        <v>0</v>
      </c>
      <c r="J53" s="25">
        <v>7.2</v>
      </c>
      <c r="K53" s="27" t="s">
        <v>158</v>
      </c>
      <c r="L53" s="5">
        <f t="shared" si="3"/>
        <v>7.2</v>
      </c>
    </row>
    <row r="54" spans="1:12" s="13" customFormat="1" x14ac:dyDescent="0.25">
      <c r="A54" s="14" t="s">
        <v>143</v>
      </c>
      <c r="B54" s="13" t="s">
        <v>144</v>
      </c>
      <c r="C54" s="23">
        <v>0</v>
      </c>
      <c r="D54" s="25">
        <v>0</v>
      </c>
      <c r="E54" s="25">
        <v>0</v>
      </c>
      <c r="F54" s="23">
        <v>0</v>
      </c>
      <c r="G54" s="25">
        <v>0</v>
      </c>
      <c r="H54" s="25">
        <v>27</v>
      </c>
      <c r="I54" s="23">
        <v>0</v>
      </c>
      <c r="J54" s="25">
        <v>0</v>
      </c>
      <c r="K54" s="27"/>
      <c r="L54" s="5">
        <f t="shared" si="3"/>
        <v>27</v>
      </c>
    </row>
    <row r="55" spans="1:12" s="13" customFormat="1" x14ac:dyDescent="0.25">
      <c r="A55" s="14" t="s">
        <v>145</v>
      </c>
      <c r="B55" s="13" t="s">
        <v>146</v>
      </c>
      <c r="C55" s="23">
        <v>0</v>
      </c>
      <c r="D55" s="25">
        <v>24.9</v>
      </c>
      <c r="E55" s="25">
        <v>0</v>
      </c>
      <c r="F55" s="23">
        <v>0</v>
      </c>
      <c r="G55" s="25">
        <v>0</v>
      </c>
      <c r="H55" s="25">
        <v>0</v>
      </c>
      <c r="I55" s="23">
        <v>0</v>
      </c>
      <c r="J55" s="25">
        <v>0</v>
      </c>
      <c r="K55" s="27"/>
      <c r="L55" s="5">
        <f t="shared" si="3"/>
        <v>24.9</v>
      </c>
    </row>
    <row r="56" spans="1:12" s="13" customFormat="1" x14ac:dyDescent="0.25">
      <c r="A56" s="14" t="s">
        <v>147</v>
      </c>
      <c r="B56" s="13" t="s">
        <v>148</v>
      </c>
      <c r="C56" s="23">
        <v>0</v>
      </c>
      <c r="D56" s="25">
        <v>27.3</v>
      </c>
      <c r="E56" s="25">
        <v>7</v>
      </c>
      <c r="F56" s="23">
        <v>0</v>
      </c>
      <c r="G56" s="25">
        <v>0</v>
      </c>
      <c r="H56" s="25">
        <v>0</v>
      </c>
      <c r="I56" s="23">
        <v>0</v>
      </c>
      <c r="J56" s="25">
        <v>0</v>
      </c>
      <c r="K56" s="27"/>
      <c r="L56" s="5">
        <f t="shared" si="3"/>
        <v>34.299999999999997</v>
      </c>
    </row>
    <row r="57" spans="1:12" s="13" customFormat="1" x14ac:dyDescent="0.25">
      <c r="A57" s="14" t="s">
        <v>159</v>
      </c>
      <c r="B57" s="13" t="s">
        <v>160</v>
      </c>
      <c r="C57" s="23">
        <v>0</v>
      </c>
      <c r="D57" s="23">
        <v>0</v>
      </c>
      <c r="E57" s="25">
        <v>7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7"/>
      <c r="L57" s="5">
        <f t="shared" si="3"/>
        <v>7</v>
      </c>
    </row>
    <row r="58" spans="1:12" s="13" customFormat="1" x14ac:dyDescent="0.25">
      <c r="A58" s="14" t="s">
        <v>161</v>
      </c>
      <c r="B58" s="13" t="s">
        <v>162</v>
      </c>
      <c r="C58" s="23">
        <v>0</v>
      </c>
      <c r="D58" s="23">
        <v>0</v>
      </c>
      <c r="E58" s="23">
        <v>0</v>
      </c>
      <c r="F58" s="23">
        <v>0</v>
      </c>
      <c r="G58" s="25">
        <v>8.3000000000000007</v>
      </c>
      <c r="H58" s="23">
        <v>0</v>
      </c>
      <c r="I58" s="23">
        <v>0</v>
      </c>
      <c r="J58" s="23">
        <v>0</v>
      </c>
      <c r="K58" s="27"/>
      <c r="L58" s="5">
        <f t="shared" si="3"/>
        <v>8.3000000000000007</v>
      </c>
    </row>
    <row r="59" spans="1:12" s="13" customFormat="1" x14ac:dyDescent="0.25">
      <c r="A59" s="14" t="s">
        <v>163</v>
      </c>
      <c r="B59" s="13" t="s">
        <v>164</v>
      </c>
      <c r="C59" s="23">
        <v>0</v>
      </c>
      <c r="D59" s="25">
        <v>24</v>
      </c>
      <c r="E59" s="25">
        <v>0</v>
      </c>
      <c r="F59" s="29">
        <v>0</v>
      </c>
      <c r="G59" s="25">
        <v>0</v>
      </c>
      <c r="H59" s="25">
        <v>0</v>
      </c>
      <c r="I59" s="23">
        <v>0</v>
      </c>
      <c r="J59" s="25">
        <v>0</v>
      </c>
      <c r="K59" s="25"/>
      <c r="L59" s="5">
        <f t="shared" si="3"/>
        <v>24</v>
      </c>
    </row>
    <row r="60" spans="1:12" s="13" customFormat="1" x14ac:dyDescent="0.25">
      <c r="A60" s="14" t="s">
        <v>165</v>
      </c>
      <c r="B60" s="13" t="s">
        <v>166</v>
      </c>
      <c r="C60" s="23">
        <v>0</v>
      </c>
      <c r="D60" s="25">
        <v>0</v>
      </c>
      <c r="E60" s="25">
        <v>0</v>
      </c>
      <c r="F60" s="29">
        <v>0</v>
      </c>
      <c r="G60" s="25">
        <v>0</v>
      </c>
      <c r="H60" s="25">
        <v>36.299999999999997</v>
      </c>
      <c r="I60" s="23">
        <v>0</v>
      </c>
      <c r="J60" s="25">
        <v>0</v>
      </c>
      <c r="K60" s="25"/>
      <c r="L60" s="5">
        <f t="shared" si="3"/>
        <v>36.299999999999997</v>
      </c>
    </row>
    <row r="61" spans="1:12" s="13" customFormat="1" x14ac:dyDescent="0.25">
      <c r="A61" s="12" t="s">
        <v>167</v>
      </c>
      <c r="B61" s="13" t="s">
        <v>168</v>
      </c>
      <c r="C61" s="23">
        <v>0</v>
      </c>
      <c r="D61" s="25">
        <v>0</v>
      </c>
      <c r="E61" s="25">
        <v>7</v>
      </c>
      <c r="F61" s="29">
        <v>0</v>
      </c>
      <c r="G61" s="25">
        <v>0</v>
      </c>
      <c r="H61" s="25">
        <v>0</v>
      </c>
      <c r="I61" s="23">
        <v>0</v>
      </c>
      <c r="J61" s="25">
        <v>0</v>
      </c>
      <c r="K61" s="25"/>
      <c r="L61" s="5">
        <f t="shared" si="3"/>
        <v>7</v>
      </c>
    </row>
    <row r="62" spans="1:12" s="13" customFormat="1" x14ac:dyDescent="0.25">
      <c r="A62" s="14" t="s">
        <v>169</v>
      </c>
      <c r="B62" s="13" t="s">
        <v>170</v>
      </c>
      <c r="C62" s="23">
        <v>0</v>
      </c>
      <c r="D62" s="25">
        <v>27.3</v>
      </c>
      <c r="E62" s="25">
        <v>0</v>
      </c>
      <c r="F62" s="29">
        <v>0</v>
      </c>
      <c r="G62" s="25">
        <v>0</v>
      </c>
      <c r="H62" s="25">
        <v>0</v>
      </c>
      <c r="I62" s="23">
        <v>0</v>
      </c>
      <c r="J62" s="25">
        <v>0</v>
      </c>
      <c r="K62" s="25"/>
      <c r="L62" s="5">
        <f t="shared" si="3"/>
        <v>27.3</v>
      </c>
    </row>
    <row r="63" spans="1:12" s="13" customFormat="1" x14ac:dyDescent="0.25">
      <c r="A63" s="14" t="s">
        <v>171</v>
      </c>
      <c r="B63" s="13" t="s">
        <v>172</v>
      </c>
      <c r="C63" s="23">
        <v>0</v>
      </c>
      <c r="D63" s="25">
        <v>32.4</v>
      </c>
      <c r="E63" s="25">
        <v>0</v>
      </c>
      <c r="F63" s="29">
        <v>0</v>
      </c>
      <c r="G63" s="25">
        <v>0</v>
      </c>
      <c r="H63" s="25">
        <v>0</v>
      </c>
      <c r="I63" s="23">
        <v>0</v>
      </c>
      <c r="J63" s="25">
        <v>0</v>
      </c>
      <c r="K63" s="25"/>
      <c r="L63" s="5">
        <f t="shared" si="3"/>
        <v>32.4</v>
      </c>
    </row>
    <row r="64" spans="1:12" s="13" customFormat="1" x14ac:dyDescent="0.25">
      <c r="A64" s="14" t="s">
        <v>175</v>
      </c>
      <c r="B64" s="13" t="s">
        <v>176</v>
      </c>
      <c r="C64" s="25">
        <v>0</v>
      </c>
      <c r="D64" s="25">
        <v>0</v>
      </c>
      <c r="E64" s="25">
        <v>0</v>
      </c>
      <c r="F64" s="26">
        <v>0</v>
      </c>
      <c r="G64" s="25">
        <v>0</v>
      </c>
      <c r="H64" s="25">
        <v>0</v>
      </c>
      <c r="I64" s="25">
        <v>0</v>
      </c>
      <c r="J64" s="25">
        <v>162.04</v>
      </c>
      <c r="K64" s="27" t="s">
        <v>183</v>
      </c>
      <c r="L64" s="5">
        <f t="shared" si="3"/>
        <v>162.04</v>
      </c>
    </row>
    <row r="65" spans="1:12" s="13" customFormat="1" ht="30" x14ac:dyDescent="0.25">
      <c r="A65" s="14" t="s">
        <v>177</v>
      </c>
      <c r="B65" s="13" t="s">
        <v>176</v>
      </c>
      <c r="C65" s="25">
        <v>0</v>
      </c>
      <c r="D65" s="25">
        <v>0</v>
      </c>
      <c r="E65" s="25">
        <v>29.78</v>
      </c>
      <c r="F65" s="26">
        <v>0</v>
      </c>
      <c r="G65" s="25">
        <v>116.89</v>
      </c>
      <c r="H65" s="25">
        <v>0</v>
      </c>
      <c r="I65" s="25">
        <v>0</v>
      </c>
      <c r="J65" s="25">
        <v>4.74</v>
      </c>
      <c r="K65" s="27" t="s">
        <v>184</v>
      </c>
      <c r="L65" s="5">
        <f t="shared" si="3"/>
        <v>151.41000000000003</v>
      </c>
    </row>
    <row r="66" spans="1:12" s="13" customFormat="1" x14ac:dyDescent="0.25">
      <c r="A66" s="14" t="s">
        <v>178</v>
      </c>
      <c r="B66" s="13" t="s">
        <v>194</v>
      </c>
      <c r="C66" s="25">
        <v>0</v>
      </c>
      <c r="D66" s="25">
        <v>0</v>
      </c>
      <c r="E66" s="25">
        <v>7</v>
      </c>
      <c r="F66" s="26">
        <v>0</v>
      </c>
      <c r="G66" s="25">
        <v>0</v>
      </c>
      <c r="H66" s="25">
        <v>0</v>
      </c>
      <c r="I66" s="25">
        <v>0</v>
      </c>
      <c r="J66" s="25">
        <v>0</v>
      </c>
      <c r="K66" s="27"/>
      <c r="L66" s="5">
        <f t="shared" si="3"/>
        <v>7</v>
      </c>
    </row>
    <row r="67" spans="1:12" s="13" customFormat="1" x14ac:dyDescent="0.25">
      <c r="A67" s="14" t="s">
        <v>178</v>
      </c>
      <c r="B67" s="13" t="s">
        <v>192</v>
      </c>
      <c r="C67" s="25">
        <v>55.8</v>
      </c>
      <c r="D67" s="25">
        <v>0</v>
      </c>
      <c r="E67" s="25">
        <v>54</v>
      </c>
      <c r="F67" s="26">
        <v>0</v>
      </c>
      <c r="G67" s="25">
        <v>0</v>
      </c>
      <c r="H67" s="25">
        <v>0</v>
      </c>
      <c r="I67" s="25">
        <v>0</v>
      </c>
      <c r="J67" s="25">
        <v>25</v>
      </c>
      <c r="K67" s="27" t="s">
        <v>158</v>
      </c>
      <c r="L67" s="5">
        <f t="shared" si="3"/>
        <v>134.80000000000001</v>
      </c>
    </row>
    <row r="68" spans="1:12" s="13" customFormat="1" x14ac:dyDescent="0.25">
      <c r="A68" s="14" t="s">
        <v>173</v>
      </c>
      <c r="B68" s="13" t="s">
        <v>193</v>
      </c>
      <c r="C68" s="25">
        <v>0</v>
      </c>
      <c r="D68" s="25">
        <v>32.4</v>
      </c>
      <c r="E68" s="19">
        <v>0</v>
      </c>
      <c r="F68" s="26">
        <v>0</v>
      </c>
      <c r="G68" s="25">
        <v>0</v>
      </c>
      <c r="H68" s="25">
        <v>0</v>
      </c>
      <c r="I68" s="25">
        <v>0</v>
      </c>
      <c r="J68" s="25">
        <v>0</v>
      </c>
      <c r="K68" s="27"/>
      <c r="L68" s="5">
        <f t="shared" si="3"/>
        <v>32.4</v>
      </c>
    </row>
    <row r="69" spans="1:12" s="13" customFormat="1" x14ac:dyDescent="0.25">
      <c r="A69" s="14" t="s">
        <v>173</v>
      </c>
      <c r="B69" s="13" t="s">
        <v>174</v>
      </c>
      <c r="C69" s="18">
        <v>14.85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27"/>
      <c r="L69" s="5">
        <f t="shared" si="3"/>
        <v>14.85</v>
      </c>
    </row>
    <row r="70" spans="1:12" s="13" customFormat="1" x14ac:dyDescent="0.25">
      <c r="A70" s="14" t="s">
        <v>179</v>
      </c>
      <c r="B70" s="13" t="s">
        <v>195</v>
      </c>
      <c r="C70" s="18">
        <v>0</v>
      </c>
      <c r="D70" s="18">
        <v>0</v>
      </c>
      <c r="E70" s="18">
        <v>7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27"/>
      <c r="L70" s="5">
        <f t="shared" si="3"/>
        <v>7</v>
      </c>
    </row>
    <row r="71" spans="1:12" s="13" customFormat="1" x14ac:dyDescent="0.25">
      <c r="A71" s="14" t="s">
        <v>180</v>
      </c>
      <c r="B71" s="13" t="s">
        <v>181</v>
      </c>
      <c r="C71" s="18">
        <v>0</v>
      </c>
      <c r="D71" s="18">
        <v>0</v>
      </c>
      <c r="E71" s="18">
        <v>69.260000000000005</v>
      </c>
      <c r="F71" s="18">
        <v>0</v>
      </c>
      <c r="G71" s="18">
        <v>64.400000000000006</v>
      </c>
      <c r="H71" s="18">
        <v>0</v>
      </c>
      <c r="I71" s="18">
        <v>0</v>
      </c>
      <c r="J71" s="18">
        <v>0</v>
      </c>
      <c r="K71" s="30"/>
      <c r="L71" s="5">
        <f t="shared" si="3"/>
        <v>133.66000000000003</v>
      </c>
    </row>
    <row r="72" spans="1:12" s="13" customFormat="1" x14ac:dyDescent="0.25">
      <c r="A72" s="14" t="s">
        <v>182</v>
      </c>
      <c r="B72" s="13" t="s">
        <v>166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30.2</v>
      </c>
      <c r="I72" s="18">
        <v>0</v>
      </c>
      <c r="J72" s="18">
        <v>0</v>
      </c>
      <c r="K72" s="25"/>
      <c r="L72" s="5">
        <f t="shared" si="3"/>
        <v>30.2</v>
      </c>
    </row>
    <row r="73" spans="1:12" s="13" customFormat="1" x14ac:dyDescent="0.25">
      <c r="A73" s="12" t="s">
        <v>228</v>
      </c>
      <c r="B73" s="13" t="s">
        <v>229</v>
      </c>
      <c r="C73" s="25">
        <v>0</v>
      </c>
      <c r="D73" s="25">
        <v>0</v>
      </c>
      <c r="E73" s="25">
        <v>0</v>
      </c>
      <c r="F73" s="26">
        <v>0</v>
      </c>
      <c r="G73" s="25">
        <v>12.91</v>
      </c>
      <c r="H73" s="25">
        <v>0</v>
      </c>
      <c r="I73" s="25">
        <v>0</v>
      </c>
      <c r="J73" s="25">
        <v>0</v>
      </c>
      <c r="K73" s="25"/>
      <c r="L73" s="5">
        <f t="shared" si="3"/>
        <v>12.91</v>
      </c>
    </row>
    <row r="74" spans="1:12" s="13" customFormat="1" x14ac:dyDescent="0.25">
      <c r="A74" s="12" t="s">
        <v>245</v>
      </c>
      <c r="B74" s="13" t="s">
        <v>246</v>
      </c>
      <c r="C74" s="25">
        <v>0</v>
      </c>
      <c r="D74" s="25">
        <v>118.5</v>
      </c>
      <c r="E74" s="25">
        <v>31</v>
      </c>
      <c r="F74" s="26">
        <v>0</v>
      </c>
      <c r="G74" s="25">
        <v>48.5</v>
      </c>
      <c r="H74" s="25">
        <v>0</v>
      </c>
      <c r="I74" s="25">
        <v>0</v>
      </c>
      <c r="J74" s="25">
        <v>8.3000000000000007</v>
      </c>
      <c r="K74" s="27" t="s">
        <v>247</v>
      </c>
      <c r="L74" s="23">
        <v>206.3</v>
      </c>
    </row>
    <row r="75" spans="1:12" s="13" customFormat="1" x14ac:dyDescent="0.25">
      <c r="A75" s="12" t="s">
        <v>253</v>
      </c>
      <c r="B75" s="13" t="s">
        <v>254</v>
      </c>
      <c r="C75" s="25">
        <v>0</v>
      </c>
      <c r="D75" s="25">
        <v>20</v>
      </c>
      <c r="E75" s="25">
        <v>6</v>
      </c>
      <c r="F75" s="26">
        <v>0</v>
      </c>
      <c r="G75" s="25">
        <v>40</v>
      </c>
      <c r="H75" s="25">
        <v>0</v>
      </c>
      <c r="I75" s="25">
        <v>0</v>
      </c>
      <c r="J75" s="25">
        <v>20</v>
      </c>
      <c r="K75" s="27" t="s">
        <v>264</v>
      </c>
      <c r="L75" s="23">
        <v>86</v>
      </c>
    </row>
    <row r="76" spans="1:12" s="13" customFormat="1" x14ac:dyDescent="0.25">
      <c r="A76" s="12" t="s">
        <v>248</v>
      </c>
      <c r="B76" s="13" t="s">
        <v>249</v>
      </c>
      <c r="C76" s="25">
        <v>0</v>
      </c>
      <c r="D76" s="25">
        <v>64.5</v>
      </c>
      <c r="E76" s="25">
        <v>0</v>
      </c>
      <c r="F76" s="26">
        <v>0</v>
      </c>
      <c r="G76" s="25">
        <v>0</v>
      </c>
      <c r="H76" s="25">
        <v>0</v>
      </c>
      <c r="I76" s="25">
        <v>0</v>
      </c>
      <c r="J76" s="25">
        <v>0</v>
      </c>
      <c r="K76" s="25"/>
      <c r="L76" s="23">
        <v>64.5</v>
      </c>
    </row>
    <row r="77" spans="1:12" s="13" customFormat="1" x14ac:dyDescent="0.25">
      <c r="A77" s="12" t="s">
        <v>250</v>
      </c>
      <c r="B77" s="13" t="s">
        <v>251</v>
      </c>
      <c r="C77" s="25">
        <v>37.799999999999997</v>
      </c>
      <c r="D77" s="25">
        <v>0</v>
      </c>
      <c r="E77" s="25">
        <v>0</v>
      </c>
      <c r="F77" s="26">
        <v>0</v>
      </c>
      <c r="G77" s="25">
        <v>20.2</v>
      </c>
      <c r="H77" s="25">
        <v>0</v>
      </c>
      <c r="I77" s="25">
        <v>0</v>
      </c>
      <c r="J77" s="25">
        <v>0</v>
      </c>
      <c r="K77" s="27" t="s">
        <v>252</v>
      </c>
      <c r="L77" s="23">
        <v>58</v>
      </c>
    </row>
    <row r="78" spans="1:12" s="13" customFormat="1" x14ac:dyDescent="0.25">
      <c r="A78" s="12" t="s">
        <v>255</v>
      </c>
      <c r="B78" s="13" t="s">
        <v>256</v>
      </c>
      <c r="C78" s="25">
        <v>0</v>
      </c>
      <c r="D78" s="25">
        <v>66.599999999999994</v>
      </c>
      <c r="E78" s="25">
        <v>7</v>
      </c>
      <c r="F78" s="26">
        <v>0</v>
      </c>
      <c r="G78" s="25">
        <v>0</v>
      </c>
      <c r="H78" s="25">
        <v>0</v>
      </c>
      <c r="I78" s="25">
        <v>0</v>
      </c>
      <c r="J78" s="25">
        <v>0</v>
      </c>
      <c r="K78" s="25"/>
      <c r="L78" s="23">
        <v>73.599999999999994</v>
      </c>
    </row>
    <row r="79" spans="1:12" s="13" customFormat="1" x14ac:dyDescent="0.25">
      <c r="A79" s="12" t="s">
        <v>257</v>
      </c>
      <c r="B79" s="13" t="s">
        <v>258</v>
      </c>
      <c r="C79" s="25">
        <v>0</v>
      </c>
      <c r="D79" s="25">
        <v>62.1</v>
      </c>
      <c r="E79" s="25">
        <v>17</v>
      </c>
      <c r="F79" s="26">
        <v>0</v>
      </c>
      <c r="G79" s="25">
        <v>30.15</v>
      </c>
      <c r="H79" s="25">
        <v>0</v>
      </c>
      <c r="I79" s="25">
        <v>0</v>
      </c>
      <c r="J79" s="25">
        <v>0</v>
      </c>
      <c r="K79" s="25"/>
      <c r="L79" s="23">
        <v>109.25</v>
      </c>
    </row>
    <row r="80" spans="1:12" s="13" customFormat="1" x14ac:dyDescent="0.25">
      <c r="A80" s="12" t="s">
        <v>259</v>
      </c>
      <c r="B80" s="13" t="s">
        <v>260</v>
      </c>
      <c r="C80" s="25">
        <v>0</v>
      </c>
      <c r="D80" s="25">
        <f>10.5</f>
        <v>10.5</v>
      </c>
      <c r="E80" s="25">
        <f>39+7+16</f>
        <v>62</v>
      </c>
      <c r="F80" s="26">
        <v>0</v>
      </c>
      <c r="G80" s="25">
        <v>14.39</v>
      </c>
      <c r="H80" s="25">
        <v>0</v>
      </c>
      <c r="I80" s="25">
        <v>0</v>
      </c>
      <c r="J80" s="25">
        <v>2.2000000000000002</v>
      </c>
      <c r="K80" s="27" t="s">
        <v>261</v>
      </c>
      <c r="L80" s="23">
        <v>89.09</v>
      </c>
    </row>
    <row r="81" spans="1:12" s="13" customFormat="1" x14ac:dyDescent="0.25">
      <c r="A81" s="12" t="s">
        <v>262</v>
      </c>
      <c r="B81" s="13" t="s">
        <v>263</v>
      </c>
      <c r="C81" s="25">
        <v>0</v>
      </c>
      <c r="D81" s="25">
        <v>10.5</v>
      </c>
      <c r="E81" s="25">
        <f>6+7</f>
        <v>13</v>
      </c>
      <c r="F81" s="26">
        <v>80</v>
      </c>
      <c r="G81" s="25">
        <v>119.92</v>
      </c>
      <c r="H81" s="25">
        <v>0</v>
      </c>
      <c r="I81" s="25">
        <v>0</v>
      </c>
      <c r="J81" s="25">
        <v>30</v>
      </c>
      <c r="K81" s="27" t="s">
        <v>264</v>
      </c>
      <c r="L81" s="23">
        <v>253.42</v>
      </c>
    </row>
    <row r="82" spans="1:12" s="13" customFormat="1" ht="15.6" x14ac:dyDescent="0.3">
      <c r="A82" s="14" t="s">
        <v>335</v>
      </c>
      <c r="B82" s="13" t="s">
        <v>336</v>
      </c>
      <c r="C82" s="23">
        <v>55.8</v>
      </c>
      <c r="D82" s="23">
        <v>0</v>
      </c>
      <c r="E82" s="23">
        <v>0</v>
      </c>
      <c r="F82" s="29">
        <v>0</v>
      </c>
      <c r="G82" s="23">
        <v>0</v>
      </c>
      <c r="H82" s="23">
        <v>0</v>
      </c>
      <c r="I82" s="23">
        <v>0</v>
      </c>
      <c r="J82" s="23">
        <v>0</v>
      </c>
      <c r="K82" s="41"/>
      <c r="L82" s="23">
        <f t="shared" ref="L82:L118" si="4">SUM(C82:J82)</f>
        <v>55.8</v>
      </c>
    </row>
    <row r="83" spans="1:12" s="13" customFormat="1" ht="15.6" x14ac:dyDescent="0.3">
      <c r="A83" s="14" t="s">
        <v>337</v>
      </c>
      <c r="B83" s="15" t="s">
        <v>338</v>
      </c>
      <c r="C83" s="23">
        <v>0</v>
      </c>
      <c r="D83" s="23">
        <v>63.8</v>
      </c>
      <c r="E83" s="23">
        <v>15</v>
      </c>
      <c r="F83" s="29">
        <v>0</v>
      </c>
      <c r="G83" s="23">
        <v>0</v>
      </c>
      <c r="H83" s="23">
        <v>92.95</v>
      </c>
      <c r="I83" s="23">
        <v>0</v>
      </c>
      <c r="J83" s="23">
        <v>0</v>
      </c>
      <c r="K83" s="41"/>
      <c r="L83" s="23">
        <f t="shared" si="4"/>
        <v>171.75</v>
      </c>
    </row>
    <row r="84" spans="1:12" s="13" customFormat="1" ht="15.6" x14ac:dyDescent="0.3">
      <c r="A84" s="14" t="s">
        <v>339</v>
      </c>
      <c r="B84" s="15" t="s">
        <v>340</v>
      </c>
      <c r="C84" s="23">
        <v>57.6</v>
      </c>
      <c r="D84" s="23">
        <v>17.7</v>
      </c>
      <c r="E84" s="23">
        <v>0</v>
      </c>
      <c r="F84" s="29">
        <v>0</v>
      </c>
      <c r="G84" s="23">
        <v>0</v>
      </c>
      <c r="H84" s="23">
        <v>55.55</v>
      </c>
      <c r="I84" s="23">
        <v>0</v>
      </c>
      <c r="J84" s="23">
        <v>0</v>
      </c>
      <c r="K84" s="41"/>
      <c r="L84" s="23">
        <f t="shared" si="4"/>
        <v>130.85</v>
      </c>
    </row>
    <row r="85" spans="1:12" s="13" customFormat="1" ht="15.6" x14ac:dyDescent="0.3">
      <c r="A85" s="14" t="s">
        <v>341</v>
      </c>
      <c r="B85" s="13" t="s">
        <v>354</v>
      </c>
      <c r="C85" s="23">
        <v>0</v>
      </c>
      <c r="D85" s="23">
        <v>17.7</v>
      </c>
      <c r="E85" s="23">
        <v>0</v>
      </c>
      <c r="F85" s="29">
        <v>0</v>
      </c>
      <c r="G85" s="23">
        <v>0</v>
      </c>
      <c r="H85" s="23">
        <v>0</v>
      </c>
      <c r="I85" s="23">
        <v>0</v>
      </c>
      <c r="J85" s="23">
        <v>0</v>
      </c>
      <c r="K85" s="41"/>
      <c r="L85" s="23">
        <f t="shared" si="4"/>
        <v>17.7</v>
      </c>
    </row>
    <row r="86" spans="1:12" s="13" customFormat="1" ht="15.6" x14ac:dyDescent="0.3">
      <c r="A86" s="14" t="s">
        <v>342</v>
      </c>
      <c r="B86" s="15" t="s">
        <v>343</v>
      </c>
      <c r="C86" s="23">
        <v>0</v>
      </c>
      <c r="D86" s="23">
        <v>53.7</v>
      </c>
      <c r="E86" s="23">
        <v>27</v>
      </c>
      <c r="F86" s="29">
        <v>0</v>
      </c>
      <c r="G86" s="23">
        <v>0</v>
      </c>
      <c r="H86" s="23">
        <v>0</v>
      </c>
      <c r="I86" s="23">
        <v>0</v>
      </c>
      <c r="J86" s="23">
        <v>0</v>
      </c>
      <c r="K86" s="41"/>
      <c r="L86" s="23">
        <f t="shared" si="4"/>
        <v>80.7</v>
      </c>
    </row>
    <row r="87" spans="1:12" s="13" customFormat="1" x14ac:dyDescent="0.25">
      <c r="A87" s="12" t="s">
        <v>359</v>
      </c>
      <c r="B87" s="13" t="s">
        <v>366</v>
      </c>
      <c r="C87" s="23">
        <v>82</v>
      </c>
      <c r="D87" s="23">
        <v>0</v>
      </c>
      <c r="E87" s="23">
        <v>0</v>
      </c>
      <c r="F87" s="29">
        <v>0</v>
      </c>
      <c r="G87" s="23">
        <v>0</v>
      </c>
      <c r="H87" s="23">
        <v>153.6</v>
      </c>
      <c r="I87" s="23">
        <v>0</v>
      </c>
      <c r="J87" s="23">
        <v>0</v>
      </c>
      <c r="K87" s="42"/>
      <c r="L87" s="23">
        <f t="shared" si="4"/>
        <v>235.6</v>
      </c>
    </row>
    <row r="88" spans="1:12" s="13" customFormat="1" x14ac:dyDescent="0.25">
      <c r="A88" s="12" t="s">
        <v>360</v>
      </c>
      <c r="B88" s="13" t="s">
        <v>361</v>
      </c>
      <c r="C88" s="23">
        <v>0</v>
      </c>
      <c r="D88" s="23">
        <v>0</v>
      </c>
      <c r="E88" s="23">
        <v>0</v>
      </c>
      <c r="F88" s="29">
        <v>0</v>
      </c>
      <c r="G88" s="23">
        <v>0</v>
      </c>
      <c r="H88" s="23">
        <v>0</v>
      </c>
      <c r="I88" s="23">
        <v>0</v>
      </c>
      <c r="J88" s="23">
        <v>9.4</v>
      </c>
      <c r="K88" s="28" t="s">
        <v>365</v>
      </c>
      <c r="L88" s="23">
        <f t="shared" si="4"/>
        <v>9.4</v>
      </c>
    </row>
    <row r="89" spans="1:12" s="13" customFormat="1" x14ac:dyDescent="0.25">
      <c r="A89" s="12" t="s">
        <v>362</v>
      </c>
      <c r="B89" s="13" t="s">
        <v>363</v>
      </c>
      <c r="C89" s="23">
        <v>0</v>
      </c>
      <c r="D89" s="23">
        <v>0</v>
      </c>
      <c r="E89" s="23">
        <v>8</v>
      </c>
      <c r="F89" s="29">
        <v>0</v>
      </c>
      <c r="G89" s="23">
        <v>0</v>
      </c>
      <c r="H89" s="23">
        <v>0</v>
      </c>
      <c r="I89" s="23">
        <v>0</v>
      </c>
      <c r="J89" s="23">
        <v>0</v>
      </c>
      <c r="K89" s="42"/>
      <c r="L89" s="23">
        <f t="shared" si="4"/>
        <v>8</v>
      </c>
    </row>
    <row r="90" spans="1:12" s="13" customFormat="1" x14ac:dyDescent="0.25">
      <c r="A90" s="12" t="s">
        <v>364</v>
      </c>
      <c r="B90" s="13" t="s">
        <v>367</v>
      </c>
      <c r="C90" s="23">
        <v>0</v>
      </c>
      <c r="D90" s="23">
        <v>0</v>
      </c>
      <c r="E90" s="23">
        <v>0</v>
      </c>
      <c r="F90" s="29">
        <v>0</v>
      </c>
      <c r="G90" s="23">
        <v>0</v>
      </c>
      <c r="H90" s="23">
        <v>29</v>
      </c>
      <c r="I90" s="23">
        <v>0</v>
      </c>
      <c r="J90" s="23">
        <v>0</v>
      </c>
      <c r="K90" s="42"/>
      <c r="L90" s="23">
        <f t="shared" si="4"/>
        <v>29</v>
      </c>
    </row>
    <row r="91" spans="1:12" s="13" customFormat="1" ht="15.6" x14ac:dyDescent="0.3">
      <c r="A91" s="12" t="s">
        <v>424</v>
      </c>
      <c r="B91" s="13" t="s">
        <v>425</v>
      </c>
      <c r="C91" s="23">
        <v>0</v>
      </c>
      <c r="D91" s="23">
        <v>0</v>
      </c>
      <c r="E91" s="23">
        <v>7</v>
      </c>
      <c r="F91" s="29">
        <v>0</v>
      </c>
      <c r="G91" s="23">
        <v>0</v>
      </c>
      <c r="H91" s="23">
        <v>0</v>
      </c>
      <c r="I91" s="23">
        <v>0</v>
      </c>
      <c r="J91" s="23">
        <v>0</v>
      </c>
      <c r="K91" s="41"/>
      <c r="L91" s="23">
        <f t="shared" si="4"/>
        <v>7</v>
      </c>
    </row>
    <row r="92" spans="1:12" s="13" customFormat="1" ht="15.6" x14ac:dyDescent="0.3">
      <c r="A92" s="12" t="s">
        <v>426</v>
      </c>
      <c r="B92" s="13" t="s">
        <v>427</v>
      </c>
      <c r="C92" s="23">
        <v>0</v>
      </c>
      <c r="D92" s="23">
        <v>0</v>
      </c>
      <c r="E92" s="23">
        <v>19.78</v>
      </c>
      <c r="F92" s="29">
        <v>0</v>
      </c>
      <c r="G92" s="23">
        <v>0</v>
      </c>
      <c r="H92" s="23">
        <v>41.53</v>
      </c>
      <c r="I92" s="23">
        <v>0</v>
      </c>
      <c r="J92" s="23">
        <v>0</v>
      </c>
      <c r="K92" s="41"/>
      <c r="L92" s="23">
        <f t="shared" si="4"/>
        <v>61.31</v>
      </c>
    </row>
    <row r="93" spans="1:12" s="13" customFormat="1" ht="15.6" x14ac:dyDescent="0.3">
      <c r="A93" s="12" t="s">
        <v>426</v>
      </c>
      <c r="B93" s="13" t="s">
        <v>427</v>
      </c>
      <c r="C93" s="23">
        <v>0</v>
      </c>
      <c r="D93" s="23">
        <v>0</v>
      </c>
      <c r="E93" s="23">
        <v>59.71</v>
      </c>
      <c r="F93" s="29">
        <v>0</v>
      </c>
      <c r="G93" s="23">
        <v>2.4500000000000002</v>
      </c>
      <c r="H93" s="23">
        <v>0</v>
      </c>
      <c r="I93" s="23">
        <v>0</v>
      </c>
      <c r="J93" s="23">
        <v>0</v>
      </c>
      <c r="K93" s="41"/>
      <c r="L93" s="23">
        <f t="shared" si="4"/>
        <v>62.160000000000004</v>
      </c>
    </row>
    <row r="94" spans="1:12" s="13" customFormat="1" ht="15.6" x14ac:dyDescent="0.3">
      <c r="A94" s="12" t="s">
        <v>428</v>
      </c>
      <c r="B94" s="13" t="s">
        <v>429</v>
      </c>
      <c r="C94" s="23">
        <v>44.1</v>
      </c>
      <c r="D94" s="23">
        <v>0</v>
      </c>
      <c r="E94" s="23">
        <v>10</v>
      </c>
      <c r="F94" s="29">
        <v>0</v>
      </c>
      <c r="G94" s="23">
        <v>0</v>
      </c>
      <c r="H94" s="23">
        <v>0</v>
      </c>
      <c r="I94" s="23">
        <v>0</v>
      </c>
      <c r="J94" s="23">
        <v>0</v>
      </c>
      <c r="K94" s="41"/>
      <c r="L94" s="23">
        <f t="shared" si="4"/>
        <v>54.1</v>
      </c>
    </row>
    <row r="95" spans="1:12" s="13" customFormat="1" ht="15.6" x14ac:dyDescent="0.3">
      <c r="A95" s="12" t="s">
        <v>428</v>
      </c>
      <c r="B95" s="13" t="s">
        <v>430</v>
      </c>
      <c r="C95" s="23">
        <v>0</v>
      </c>
      <c r="D95" s="23">
        <v>0</v>
      </c>
      <c r="E95" s="23">
        <v>29</v>
      </c>
      <c r="F95" s="29">
        <v>0</v>
      </c>
      <c r="G95" s="23">
        <v>0</v>
      </c>
      <c r="H95" s="23">
        <v>0</v>
      </c>
      <c r="I95" s="23">
        <v>0</v>
      </c>
      <c r="J95" s="23">
        <v>0</v>
      </c>
      <c r="K95" s="41"/>
      <c r="L95" s="23">
        <f t="shared" si="4"/>
        <v>29</v>
      </c>
    </row>
    <row r="96" spans="1:12" s="13" customFormat="1" ht="15.6" x14ac:dyDescent="0.3">
      <c r="A96" s="12" t="s">
        <v>431</v>
      </c>
      <c r="B96" s="13" t="s">
        <v>432</v>
      </c>
      <c r="C96" s="23">
        <v>0</v>
      </c>
      <c r="D96" s="23">
        <v>0</v>
      </c>
      <c r="E96" s="23">
        <v>19</v>
      </c>
      <c r="F96" s="29">
        <v>0</v>
      </c>
      <c r="G96" s="23">
        <v>0</v>
      </c>
      <c r="H96" s="23">
        <v>0</v>
      </c>
      <c r="I96" s="23">
        <v>0</v>
      </c>
      <c r="J96" s="23">
        <v>0</v>
      </c>
      <c r="K96" s="41"/>
      <c r="L96" s="23">
        <f t="shared" si="4"/>
        <v>19</v>
      </c>
    </row>
    <row r="97" spans="1:12" s="13" customFormat="1" ht="15.6" x14ac:dyDescent="0.3">
      <c r="A97" s="12" t="s">
        <v>433</v>
      </c>
      <c r="B97" s="13" t="s">
        <v>498</v>
      </c>
      <c r="C97" s="23">
        <v>0</v>
      </c>
      <c r="D97" s="23">
        <v>0</v>
      </c>
      <c r="E97" s="23">
        <v>18.600000000000001</v>
      </c>
      <c r="F97" s="29">
        <v>0</v>
      </c>
      <c r="G97" s="23">
        <v>0</v>
      </c>
      <c r="H97" s="23">
        <v>0</v>
      </c>
      <c r="I97" s="23">
        <v>0</v>
      </c>
      <c r="J97" s="23">
        <v>0</v>
      </c>
      <c r="K97" s="41"/>
      <c r="L97" s="23">
        <f t="shared" si="4"/>
        <v>18.600000000000001</v>
      </c>
    </row>
    <row r="98" spans="1:12" s="13" customFormat="1" ht="15.6" x14ac:dyDescent="0.3">
      <c r="A98" s="12" t="s">
        <v>487</v>
      </c>
      <c r="B98" s="13" t="s">
        <v>488</v>
      </c>
      <c r="C98" s="23">
        <v>43.7</v>
      </c>
      <c r="D98" s="23">
        <v>33.200000000000003</v>
      </c>
      <c r="E98" s="23">
        <v>86</v>
      </c>
      <c r="F98" s="29">
        <v>0</v>
      </c>
      <c r="G98" s="23">
        <v>108.67</v>
      </c>
      <c r="H98" s="23">
        <v>0</v>
      </c>
      <c r="I98" s="23">
        <v>0</v>
      </c>
      <c r="J98" s="23">
        <v>0</v>
      </c>
      <c r="K98" s="41"/>
      <c r="L98" s="23">
        <f t="shared" si="4"/>
        <v>271.57</v>
      </c>
    </row>
    <row r="99" spans="1:12" s="13" customFormat="1" ht="15.6" x14ac:dyDescent="0.3">
      <c r="A99" s="14" t="s">
        <v>433</v>
      </c>
      <c r="B99" s="13" t="s">
        <v>489</v>
      </c>
      <c r="C99" s="23">
        <v>0</v>
      </c>
      <c r="D99" s="23">
        <v>0</v>
      </c>
      <c r="E99" s="23">
        <v>18.600000000000001</v>
      </c>
      <c r="F99" s="29">
        <v>0</v>
      </c>
      <c r="G99" s="23">
        <v>0</v>
      </c>
      <c r="H99" s="23">
        <v>0</v>
      </c>
      <c r="I99" s="23">
        <v>0</v>
      </c>
      <c r="J99" s="23">
        <v>0</v>
      </c>
      <c r="K99" s="41"/>
      <c r="L99" s="23">
        <f t="shared" si="4"/>
        <v>18.600000000000001</v>
      </c>
    </row>
    <row r="100" spans="1:12" s="13" customFormat="1" ht="15.6" x14ac:dyDescent="0.3">
      <c r="A100" s="14" t="s">
        <v>490</v>
      </c>
      <c r="B100" s="13" t="s">
        <v>491</v>
      </c>
      <c r="C100" s="23">
        <v>50.4</v>
      </c>
      <c r="D100" s="23">
        <v>0</v>
      </c>
      <c r="E100" s="23">
        <v>0</v>
      </c>
      <c r="F100" s="29">
        <v>0</v>
      </c>
      <c r="G100" s="23">
        <v>0</v>
      </c>
      <c r="H100" s="23">
        <v>0</v>
      </c>
      <c r="I100" s="23">
        <v>0</v>
      </c>
      <c r="J100" s="23">
        <v>0</v>
      </c>
      <c r="K100" s="41"/>
      <c r="L100" s="23">
        <f t="shared" si="4"/>
        <v>50.4</v>
      </c>
    </row>
    <row r="101" spans="1:12" s="13" customFormat="1" ht="15.6" x14ac:dyDescent="0.3">
      <c r="A101" s="14" t="s">
        <v>492</v>
      </c>
      <c r="B101" s="13" t="s">
        <v>499</v>
      </c>
      <c r="C101" s="23">
        <v>41.4</v>
      </c>
      <c r="D101" s="23">
        <v>0</v>
      </c>
      <c r="E101" s="23">
        <v>8</v>
      </c>
      <c r="F101" s="29">
        <v>0</v>
      </c>
      <c r="G101" s="23">
        <v>32</v>
      </c>
      <c r="H101" s="23">
        <v>0</v>
      </c>
      <c r="I101" s="23">
        <v>0</v>
      </c>
      <c r="J101" s="23">
        <v>0</v>
      </c>
      <c r="K101" s="41"/>
      <c r="L101" s="23">
        <f t="shared" si="4"/>
        <v>81.400000000000006</v>
      </c>
    </row>
    <row r="102" spans="1:12" s="13" customFormat="1" ht="15.6" x14ac:dyDescent="0.3">
      <c r="A102" s="12" t="s">
        <v>493</v>
      </c>
      <c r="B102" s="13" t="s">
        <v>494</v>
      </c>
      <c r="C102" s="23">
        <v>30.6</v>
      </c>
      <c r="D102" s="23">
        <v>0</v>
      </c>
      <c r="E102" s="23">
        <v>7</v>
      </c>
      <c r="F102" s="29">
        <v>0</v>
      </c>
      <c r="G102" s="23">
        <v>0</v>
      </c>
      <c r="H102" s="23">
        <v>40.1</v>
      </c>
      <c r="I102" s="23">
        <v>0</v>
      </c>
      <c r="J102" s="23">
        <v>0</v>
      </c>
      <c r="K102" s="41"/>
      <c r="L102" s="23">
        <f t="shared" si="4"/>
        <v>77.7</v>
      </c>
    </row>
    <row r="103" spans="1:12" s="13" customFormat="1" ht="15.6" x14ac:dyDescent="0.3">
      <c r="A103" s="12" t="s">
        <v>495</v>
      </c>
      <c r="B103" s="13" t="s">
        <v>496</v>
      </c>
      <c r="C103" s="23">
        <v>0</v>
      </c>
      <c r="D103" s="23">
        <v>0</v>
      </c>
      <c r="E103" s="23">
        <v>14.26</v>
      </c>
      <c r="F103" s="29">
        <v>0</v>
      </c>
      <c r="G103" s="23">
        <v>20.68</v>
      </c>
      <c r="H103" s="23">
        <v>0</v>
      </c>
      <c r="I103" s="23">
        <v>0</v>
      </c>
      <c r="J103" s="23">
        <v>0</v>
      </c>
      <c r="K103" s="41"/>
      <c r="L103" s="23">
        <f t="shared" si="4"/>
        <v>34.94</v>
      </c>
    </row>
    <row r="104" spans="1:12" s="13" customFormat="1" ht="15.6" x14ac:dyDescent="0.3">
      <c r="A104" s="12" t="s">
        <v>497</v>
      </c>
      <c r="B104" s="13" t="s">
        <v>500</v>
      </c>
      <c r="C104" s="23">
        <v>53.1</v>
      </c>
      <c r="D104" s="23">
        <v>0</v>
      </c>
      <c r="E104" s="23">
        <v>30</v>
      </c>
      <c r="F104" s="29">
        <v>0</v>
      </c>
      <c r="G104" s="23">
        <v>0</v>
      </c>
      <c r="H104" s="23">
        <v>0</v>
      </c>
      <c r="I104" s="23">
        <v>0</v>
      </c>
      <c r="J104" s="23">
        <v>0</v>
      </c>
      <c r="K104" s="41"/>
      <c r="L104" s="23">
        <f t="shared" si="4"/>
        <v>83.1</v>
      </c>
    </row>
    <row r="105" spans="1:12" s="13" customFormat="1" ht="15.6" x14ac:dyDescent="0.3">
      <c r="A105" s="14" t="s">
        <v>547</v>
      </c>
      <c r="B105" s="13" t="s">
        <v>548</v>
      </c>
      <c r="C105" s="23">
        <v>0</v>
      </c>
      <c r="D105" s="23">
        <v>0</v>
      </c>
      <c r="E105" s="23">
        <v>7.21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41"/>
      <c r="L105" s="23">
        <f t="shared" si="4"/>
        <v>7.21</v>
      </c>
    </row>
    <row r="106" spans="1:12" s="13" customFormat="1" ht="15.6" x14ac:dyDescent="0.3">
      <c r="A106" s="12" t="s">
        <v>547</v>
      </c>
      <c r="B106" s="13" t="s">
        <v>574</v>
      </c>
      <c r="C106" s="23">
        <v>67.41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41"/>
      <c r="L106" s="23">
        <f t="shared" si="4"/>
        <v>67.41</v>
      </c>
    </row>
    <row r="107" spans="1:12" s="13" customFormat="1" ht="15.6" x14ac:dyDescent="0.3">
      <c r="A107" s="14" t="s">
        <v>549</v>
      </c>
      <c r="B107" s="13" t="s">
        <v>550</v>
      </c>
      <c r="C107" s="23">
        <v>0</v>
      </c>
      <c r="D107" s="23">
        <v>11</v>
      </c>
      <c r="E107" s="23">
        <v>7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41"/>
      <c r="L107" s="23">
        <f t="shared" si="4"/>
        <v>18</v>
      </c>
    </row>
    <row r="108" spans="1:12" s="13" customFormat="1" ht="15.6" x14ac:dyDescent="0.3">
      <c r="A108" s="12" t="s">
        <v>551</v>
      </c>
      <c r="B108" s="13" t="s">
        <v>552</v>
      </c>
      <c r="C108" s="23">
        <v>74.7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41"/>
      <c r="L108" s="23">
        <f t="shared" si="4"/>
        <v>74.7</v>
      </c>
    </row>
    <row r="109" spans="1:12" s="13" customFormat="1" ht="15.6" x14ac:dyDescent="0.3">
      <c r="A109" s="12" t="s">
        <v>553</v>
      </c>
      <c r="B109" s="13" t="s">
        <v>575</v>
      </c>
      <c r="C109" s="23">
        <v>18.899999999999999</v>
      </c>
      <c r="D109" s="23">
        <v>0</v>
      </c>
      <c r="E109" s="23">
        <v>11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41"/>
      <c r="L109" s="23">
        <f t="shared" si="4"/>
        <v>29.9</v>
      </c>
    </row>
    <row r="110" spans="1:12" s="13" customFormat="1" ht="15.6" x14ac:dyDescent="0.3">
      <c r="A110" s="12" t="s">
        <v>554</v>
      </c>
      <c r="B110" s="13" t="s">
        <v>555</v>
      </c>
      <c r="C110" s="23">
        <v>12.6</v>
      </c>
      <c r="D110" s="23">
        <v>0</v>
      </c>
      <c r="E110" s="23">
        <v>6</v>
      </c>
      <c r="F110" s="23">
        <v>0</v>
      </c>
      <c r="G110" s="23">
        <v>18.77</v>
      </c>
      <c r="H110" s="23">
        <v>0</v>
      </c>
      <c r="I110" s="23">
        <v>0</v>
      </c>
      <c r="J110" s="23">
        <v>0</v>
      </c>
      <c r="K110" s="41"/>
      <c r="L110" s="23">
        <f t="shared" si="4"/>
        <v>37.370000000000005</v>
      </c>
    </row>
    <row r="111" spans="1:12" s="13" customFormat="1" ht="15.6" x14ac:dyDescent="0.3">
      <c r="A111" s="63" t="s">
        <v>829</v>
      </c>
      <c r="B111" s="61" t="s">
        <v>830</v>
      </c>
      <c r="C111" s="64">
        <v>0</v>
      </c>
      <c r="D111" s="64">
        <v>0</v>
      </c>
      <c r="E111" s="64">
        <v>13</v>
      </c>
      <c r="F111" s="65">
        <v>0</v>
      </c>
      <c r="G111" s="64">
        <v>0</v>
      </c>
      <c r="H111" s="64">
        <v>0</v>
      </c>
      <c r="I111" s="64">
        <v>0</v>
      </c>
      <c r="J111" s="64">
        <v>0</v>
      </c>
      <c r="K111" s="67"/>
      <c r="L111" s="64">
        <f t="shared" si="4"/>
        <v>13</v>
      </c>
    </row>
    <row r="112" spans="1:12" s="13" customFormat="1" x14ac:dyDescent="0.25">
      <c r="A112" s="63" t="s">
        <v>831</v>
      </c>
      <c r="B112" s="61" t="s">
        <v>832</v>
      </c>
      <c r="C112" s="64">
        <v>88.65</v>
      </c>
      <c r="D112" s="64">
        <v>0</v>
      </c>
      <c r="E112" s="64">
        <v>22</v>
      </c>
      <c r="F112" s="65">
        <v>0</v>
      </c>
      <c r="G112" s="64">
        <v>0</v>
      </c>
      <c r="H112" s="64">
        <v>0</v>
      </c>
      <c r="I112" s="64">
        <v>0</v>
      </c>
      <c r="J112" s="64">
        <v>7.2</v>
      </c>
      <c r="K112" s="66" t="s">
        <v>158</v>
      </c>
      <c r="L112" s="64">
        <f t="shared" si="4"/>
        <v>117.85000000000001</v>
      </c>
    </row>
    <row r="113" spans="1:12" s="13" customFormat="1" x14ac:dyDescent="0.25">
      <c r="A113" s="63" t="s">
        <v>833</v>
      </c>
      <c r="B113" s="61" t="s">
        <v>834</v>
      </c>
      <c r="C113" s="64">
        <v>0</v>
      </c>
      <c r="D113" s="64">
        <v>0</v>
      </c>
      <c r="E113" s="64">
        <v>18</v>
      </c>
      <c r="F113" s="65">
        <v>0</v>
      </c>
      <c r="G113" s="64">
        <v>20.62</v>
      </c>
      <c r="H113" s="64">
        <v>0</v>
      </c>
      <c r="I113" s="64">
        <v>0</v>
      </c>
      <c r="J113" s="64">
        <v>0</v>
      </c>
      <c r="K113" s="62"/>
      <c r="L113" s="64">
        <f t="shared" si="4"/>
        <v>38.620000000000005</v>
      </c>
    </row>
    <row r="114" spans="1:12" s="13" customFormat="1" x14ac:dyDescent="0.25">
      <c r="A114" s="63" t="s">
        <v>835</v>
      </c>
      <c r="B114" s="61" t="s">
        <v>836</v>
      </c>
      <c r="C114" s="64">
        <v>0</v>
      </c>
      <c r="D114" s="64">
        <v>0</v>
      </c>
      <c r="E114" s="64">
        <v>30.91</v>
      </c>
      <c r="F114" s="65">
        <v>0</v>
      </c>
      <c r="G114" s="64">
        <v>88.12</v>
      </c>
      <c r="H114" s="64">
        <v>0</v>
      </c>
      <c r="I114" s="64">
        <v>0</v>
      </c>
      <c r="J114" s="64">
        <v>0</v>
      </c>
      <c r="K114" s="62"/>
      <c r="L114" s="64">
        <f t="shared" si="4"/>
        <v>119.03</v>
      </c>
    </row>
    <row r="115" spans="1:12" s="13" customFormat="1" x14ac:dyDescent="0.25">
      <c r="A115" s="63" t="s">
        <v>837</v>
      </c>
      <c r="B115" s="61" t="s">
        <v>838</v>
      </c>
      <c r="C115" s="64">
        <v>0</v>
      </c>
      <c r="D115" s="64">
        <v>0</v>
      </c>
      <c r="E115" s="64">
        <v>17.95</v>
      </c>
      <c r="F115" s="65">
        <v>0</v>
      </c>
      <c r="G115" s="64">
        <v>0</v>
      </c>
      <c r="H115" s="64">
        <v>0</v>
      </c>
      <c r="I115" s="64">
        <v>0</v>
      </c>
      <c r="J115" s="64">
        <v>0</v>
      </c>
      <c r="K115" s="62"/>
      <c r="L115" s="64">
        <f t="shared" si="4"/>
        <v>17.95</v>
      </c>
    </row>
    <row r="116" spans="1:12" s="13" customFormat="1" x14ac:dyDescent="0.25">
      <c r="A116" s="63" t="s">
        <v>839</v>
      </c>
      <c r="B116" s="61" t="s">
        <v>840</v>
      </c>
      <c r="C116" s="64">
        <v>0</v>
      </c>
      <c r="D116" s="64">
        <v>0</v>
      </c>
      <c r="E116" s="64">
        <v>13.5</v>
      </c>
      <c r="F116" s="65">
        <v>0</v>
      </c>
      <c r="G116" s="64">
        <v>17.45</v>
      </c>
      <c r="H116" s="64">
        <v>0</v>
      </c>
      <c r="I116" s="64">
        <v>0</v>
      </c>
      <c r="J116" s="64">
        <v>25</v>
      </c>
      <c r="K116" s="66" t="s">
        <v>843</v>
      </c>
      <c r="L116" s="64">
        <f t="shared" si="4"/>
        <v>55.95</v>
      </c>
    </row>
    <row r="117" spans="1:12" s="13" customFormat="1" x14ac:dyDescent="0.25">
      <c r="A117" s="63" t="s">
        <v>841</v>
      </c>
      <c r="B117" s="61" t="s">
        <v>842</v>
      </c>
      <c r="C117" s="64">
        <v>12.6</v>
      </c>
      <c r="D117" s="64">
        <v>0</v>
      </c>
      <c r="E117" s="64">
        <v>45.5</v>
      </c>
      <c r="F117" s="65">
        <v>0</v>
      </c>
      <c r="G117" s="64">
        <v>0</v>
      </c>
      <c r="H117" s="64">
        <v>0</v>
      </c>
      <c r="I117" s="64">
        <v>0</v>
      </c>
      <c r="J117" s="64">
        <v>0</v>
      </c>
      <c r="K117" s="62"/>
      <c r="L117" s="64">
        <f t="shared" si="4"/>
        <v>58.1</v>
      </c>
    </row>
    <row r="118" spans="1:12" s="81" customFormat="1" ht="15.6" x14ac:dyDescent="0.3">
      <c r="A118" s="89" t="s">
        <v>889</v>
      </c>
      <c r="B118" s="88" t="s">
        <v>890</v>
      </c>
      <c r="C118" s="91">
        <v>82.8</v>
      </c>
      <c r="D118" s="91">
        <v>0</v>
      </c>
      <c r="E118" s="91">
        <v>14</v>
      </c>
      <c r="F118" s="92">
        <v>0</v>
      </c>
      <c r="G118" s="91">
        <v>0</v>
      </c>
      <c r="H118" s="91">
        <v>0</v>
      </c>
      <c r="I118" s="91">
        <v>0</v>
      </c>
      <c r="J118" s="91">
        <v>0</v>
      </c>
      <c r="K118" s="93"/>
      <c r="L118" s="91">
        <f t="shared" si="4"/>
        <v>96.8</v>
      </c>
    </row>
    <row r="119" spans="1:12" s="13" customFormat="1" x14ac:dyDescent="0.25">
      <c r="A119" s="14"/>
      <c r="C119" s="26"/>
      <c r="D119" s="26"/>
      <c r="E119" s="26"/>
      <c r="F119" s="26"/>
      <c r="G119" s="26"/>
      <c r="H119" s="26"/>
      <c r="I119" s="26"/>
      <c r="J119" s="26"/>
      <c r="K119" s="26"/>
      <c r="L119" s="5"/>
    </row>
    <row r="120" spans="1:12" s="13" customFormat="1" ht="15.6" x14ac:dyDescent="0.3">
      <c r="A120" s="43" t="s">
        <v>368</v>
      </c>
      <c r="C120" s="34"/>
      <c r="D120" s="34"/>
      <c r="E120" s="34"/>
      <c r="F120" s="42"/>
      <c r="G120" s="34"/>
      <c r="H120" s="34"/>
      <c r="I120" s="44"/>
      <c r="J120" s="44"/>
      <c r="K120" s="41"/>
      <c r="L120" s="23"/>
    </row>
    <row r="121" spans="1:12" s="13" customFormat="1" x14ac:dyDescent="0.25">
      <c r="A121" s="12" t="s">
        <v>369</v>
      </c>
      <c r="B121" s="13" t="s">
        <v>370</v>
      </c>
      <c r="C121" s="31">
        <v>0</v>
      </c>
      <c r="D121" s="31">
        <v>24</v>
      </c>
      <c r="E121" s="31">
        <v>0</v>
      </c>
      <c r="F121" s="31">
        <v>0</v>
      </c>
      <c r="G121" s="31">
        <v>3.85</v>
      </c>
      <c r="H121" s="31">
        <v>0</v>
      </c>
      <c r="I121" s="31">
        <v>0</v>
      </c>
      <c r="J121" s="31">
        <v>10</v>
      </c>
      <c r="K121" s="20" t="s">
        <v>371</v>
      </c>
      <c r="L121" s="45">
        <f t="shared" ref="L121:L184" si="5">SUM(C121:J121)</f>
        <v>37.85</v>
      </c>
    </row>
    <row r="122" spans="1:12" s="13" customFormat="1" x14ac:dyDescent="0.25">
      <c r="A122" s="12" t="s">
        <v>372</v>
      </c>
      <c r="B122" s="13" t="s">
        <v>373</v>
      </c>
      <c r="C122" s="31">
        <v>0</v>
      </c>
      <c r="D122" s="31">
        <f>64.37+63.73</f>
        <v>128.1</v>
      </c>
      <c r="E122" s="31">
        <v>0</v>
      </c>
      <c r="F122" s="31">
        <v>0</v>
      </c>
      <c r="G122" s="31">
        <v>0</v>
      </c>
      <c r="H122" s="31">
        <f>246.36+138.03</f>
        <v>384.39</v>
      </c>
      <c r="I122" s="31">
        <v>0</v>
      </c>
      <c r="J122" s="31">
        <f>4.78+4.77+3.45</f>
        <v>13</v>
      </c>
      <c r="K122" s="20" t="s">
        <v>374</v>
      </c>
      <c r="L122" s="90">
        <f t="shared" si="5"/>
        <v>525.49</v>
      </c>
    </row>
    <row r="123" spans="1:12" s="13" customFormat="1" x14ac:dyDescent="0.25">
      <c r="A123" s="12" t="s">
        <v>375</v>
      </c>
      <c r="B123" s="13" t="s">
        <v>376</v>
      </c>
      <c r="C123" s="31">
        <v>0</v>
      </c>
      <c r="D123" s="31">
        <v>33.200000000000003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20"/>
      <c r="L123" s="90">
        <f t="shared" si="5"/>
        <v>33.200000000000003</v>
      </c>
    </row>
    <row r="124" spans="1:12" s="13" customFormat="1" x14ac:dyDescent="0.25">
      <c r="A124" s="12" t="s">
        <v>377</v>
      </c>
      <c r="B124" s="13" t="s">
        <v>378</v>
      </c>
      <c r="C124" s="31">
        <v>0</v>
      </c>
      <c r="D124" s="31">
        <v>33.200000000000003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20"/>
      <c r="L124" s="90">
        <f t="shared" si="5"/>
        <v>33.200000000000003</v>
      </c>
    </row>
    <row r="125" spans="1:12" s="13" customFormat="1" x14ac:dyDescent="0.25">
      <c r="A125" s="12" t="s">
        <v>379</v>
      </c>
      <c r="B125" s="13" t="s">
        <v>380</v>
      </c>
      <c r="C125" s="31">
        <v>0</v>
      </c>
      <c r="D125" s="31">
        <v>0</v>
      </c>
      <c r="E125" s="31">
        <v>0</v>
      </c>
      <c r="F125" s="31">
        <v>0</v>
      </c>
      <c r="G125" s="31">
        <v>0</v>
      </c>
      <c r="H125" s="31">
        <v>700</v>
      </c>
      <c r="I125" s="31">
        <v>0</v>
      </c>
      <c r="J125" s="31">
        <v>0</v>
      </c>
      <c r="K125" s="20"/>
      <c r="L125" s="90">
        <f t="shared" si="5"/>
        <v>700</v>
      </c>
    </row>
    <row r="126" spans="1:12" s="13" customFormat="1" x14ac:dyDescent="0.25">
      <c r="A126" s="12" t="s">
        <v>381</v>
      </c>
      <c r="B126" s="13" t="s">
        <v>382</v>
      </c>
      <c r="C126" s="31">
        <v>0</v>
      </c>
      <c r="D126" s="31">
        <v>0</v>
      </c>
      <c r="E126" s="31">
        <v>0</v>
      </c>
      <c r="F126" s="31">
        <v>0</v>
      </c>
      <c r="G126" s="31">
        <v>0</v>
      </c>
      <c r="H126" s="31">
        <v>38.549999999999997</v>
      </c>
      <c r="I126" s="31">
        <v>0</v>
      </c>
      <c r="J126" s="31">
        <v>0</v>
      </c>
      <c r="K126" s="20"/>
      <c r="L126" s="90">
        <f t="shared" si="5"/>
        <v>38.549999999999997</v>
      </c>
    </row>
    <row r="127" spans="1:12" s="13" customFormat="1" x14ac:dyDescent="0.25">
      <c r="A127" s="12" t="s">
        <v>383</v>
      </c>
      <c r="B127" s="13" t="s">
        <v>384</v>
      </c>
      <c r="C127" s="31">
        <v>0</v>
      </c>
      <c r="D127" s="31">
        <v>0</v>
      </c>
      <c r="E127" s="31">
        <v>0</v>
      </c>
      <c r="F127" s="31">
        <v>0</v>
      </c>
      <c r="G127" s="31">
        <v>0</v>
      </c>
      <c r="H127" s="31">
        <v>13</v>
      </c>
      <c r="I127" s="31">
        <v>0</v>
      </c>
      <c r="J127" s="31">
        <v>0</v>
      </c>
      <c r="K127" s="20"/>
      <c r="L127" s="90">
        <f t="shared" si="5"/>
        <v>13</v>
      </c>
    </row>
    <row r="128" spans="1:12" s="13" customFormat="1" x14ac:dyDescent="0.25">
      <c r="A128" s="12" t="s">
        <v>385</v>
      </c>
      <c r="B128" s="13" t="s">
        <v>386</v>
      </c>
      <c r="C128" s="31">
        <v>0</v>
      </c>
      <c r="D128" s="31">
        <v>52.9</v>
      </c>
      <c r="E128" s="31">
        <v>0</v>
      </c>
      <c r="F128" s="31">
        <v>0</v>
      </c>
      <c r="G128" s="31">
        <v>3.99</v>
      </c>
      <c r="H128" s="31">
        <v>0</v>
      </c>
      <c r="I128" s="31">
        <v>0</v>
      </c>
      <c r="J128" s="31">
        <v>0</v>
      </c>
      <c r="K128" s="20"/>
      <c r="L128" s="90">
        <f t="shared" si="5"/>
        <v>56.89</v>
      </c>
    </row>
    <row r="129" spans="1:12" s="13" customFormat="1" x14ac:dyDescent="0.25">
      <c r="A129" s="12" t="s">
        <v>387</v>
      </c>
      <c r="B129" s="13" t="s">
        <v>388</v>
      </c>
      <c r="C129" s="31">
        <v>0</v>
      </c>
      <c r="D129" s="31">
        <v>0</v>
      </c>
      <c r="E129" s="31">
        <v>0</v>
      </c>
      <c r="F129" s="31">
        <v>0</v>
      </c>
      <c r="G129" s="31">
        <v>0</v>
      </c>
      <c r="H129" s="31">
        <v>29.5</v>
      </c>
      <c r="I129" s="31">
        <v>0</v>
      </c>
      <c r="J129" s="31">
        <v>0</v>
      </c>
      <c r="K129" s="20"/>
      <c r="L129" s="90">
        <f t="shared" si="5"/>
        <v>29.5</v>
      </c>
    </row>
    <row r="130" spans="1:12" s="13" customFormat="1" x14ac:dyDescent="0.25">
      <c r="A130" s="12" t="s">
        <v>389</v>
      </c>
      <c r="B130" s="13" t="s">
        <v>390</v>
      </c>
      <c r="C130" s="31">
        <v>0</v>
      </c>
      <c r="D130" s="31">
        <v>17.7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20"/>
      <c r="L130" s="90">
        <f t="shared" si="5"/>
        <v>17.7</v>
      </c>
    </row>
    <row r="131" spans="1:12" s="13" customFormat="1" x14ac:dyDescent="0.25">
      <c r="A131" s="12" t="s">
        <v>391</v>
      </c>
      <c r="B131" s="13" t="s">
        <v>392</v>
      </c>
      <c r="C131" s="31">
        <v>0</v>
      </c>
      <c r="D131" s="31">
        <v>0</v>
      </c>
      <c r="E131" s="31">
        <v>0</v>
      </c>
      <c r="F131" s="31">
        <v>0</v>
      </c>
      <c r="G131" s="31">
        <v>0</v>
      </c>
      <c r="H131" s="31">
        <v>68</v>
      </c>
      <c r="I131" s="31">
        <v>0</v>
      </c>
      <c r="J131" s="31">
        <v>0</v>
      </c>
      <c r="K131" s="20"/>
      <c r="L131" s="90">
        <f t="shared" si="5"/>
        <v>68</v>
      </c>
    </row>
    <row r="132" spans="1:12" s="13" customFormat="1" ht="30" x14ac:dyDescent="0.25">
      <c r="A132" s="12" t="s">
        <v>393</v>
      </c>
      <c r="B132" s="13" t="s">
        <v>394</v>
      </c>
      <c r="C132" s="31">
        <v>0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22</v>
      </c>
      <c r="K132" s="20" t="s">
        <v>399</v>
      </c>
      <c r="L132" s="90">
        <f t="shared" si="5"/>
        <v>22</v>
      </c>
    </row>
    <row r="133" spans="1:12" s="13" customFormat="1" x14ac:dyDescent="0.25">
      <c r="A133" s="12" t="s">
        <v>360</v>
      </c>
      <c r="B133" s="13" t="s">
        <v>395</v>
      </c>
      <c r="C133" s="31">
        <v>0</v>
      </c>
      <c r="D133" s="31">
        <v>5</v>
      </c>
      <c r="E133" s="31">
        <v>0</v>
      </c>
      <c r="F133" s="31">
        <v>0</v>
      </c>
      <c r="G133" s="31">
        <v>3.5</v>
      </c>
      <c r="H133" s="31">
        <v>0</v>
      </c>
      <c r="I133" s="31">
        <v>0</v>
      </c>
      <c r="J133" s="31">
        <v>0</v>
      </c>
      <c r="K133" s="20"/>
      <c r="L133" s="90">
        <f t="shared" si="5"/>
        <v>8.5</v>
      </c>
    </row>
    <row r="134" spans="1:12" s="13" customFormat="1" x14ac:dyDescent="0.25">
      <c r="A134" s="12" t="s">
        <v>396</v>
      </c>
      <c r="B134" s="13" t="s">
        <v>397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240.55</v>
      </c>
      <c r="I134" s="31">
        <v>0</v>
      </c>
      <c r="J134" s="31">
        <v>0</v>
      </c>
      <c r="K134" s="33"/>
      <c r="L134" s="90">
        <f t="shared" si="5"/>
        <v>240.55</v>
      </c>
    </row>
    <row r="135" spans="1:12" s="13" customFormat="1" x14ac:dyDescent="0.25">
      <c r="A135" s="12" t="s">
        <v>396</v>
      </c>
      <c r="B135" s="13" t="s">
        <v>398</v>
      </c>
      <c r="C135" s="31">
        <v>0</v>
      </c>
      <c r="D135" s="31">
        <v>22.6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3"/>
      <c r="L135" s="90">
        <f t="shared" si="5"/>
        <v>22.6</v>
      </c>
    </row>
    <row r="136" spans="1:12" s="13" customFormat="1" x14ac:dyDescent="0.25">
      <c r="A136" s="12" t="s">
        <v>434</v>
      </c>
      <c r="B136" s="13" t="s">
        <v>435</v>
      </c>
      <c r="C136" s="23">
        <v>0</v>
      </c>
      <c r="D136" s="23">
        <v>24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33"/>
      <c r="L136" s="90">
        <f t="shared" si="5"/>
        <v>24</v>
      </c>
    </row>
    <row r="137" spans="1:12" s="13" customFormat="1" x14ac:dyDescent="0.25">
      <c r="A137" s="12" t="s">
        <v>436</v>
      </c>
      <c r="B137" s="13" t="s">
        <v>437</v>
      </c>
      <c r="C137" s="23">
        <v>0</v>
      </c>
      <c r="D137" s="23">
        <v>33.200000000000003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33"/>
      <c r="L137" s="90">
        <f t="shared" si="5"/>
        <v>33.200000000000003</v>
      </c>
    </row>
    <row r="138" spans="1:12" s="13" customFormat="1" x14ac:dyDescent="0.25">
      <c r="A138" s="12" t="s">
        <v>438</v>
      </c>
      <c r="B138" s="13" t="s">
        <v>439</v>
      </c>
      <c r="C138" s="23">
        <v>0</v>
      </c>
      <c r="D138" s="23">
        <v>19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33"/>
      <c r="L138" s="90">
        <f t="shared" si="5"/>
        <v>19</v>
      </c>
    </row>
    <row r="139" spans="1:12" s="13" customFormat="1" x14ac:dyDescent="0.25">
      <c r="A139" s="12" t="s">
        <v>438</v>
      </c>
      <c r="B139" s="13" t="s">
        <v>440</v>
      </c>
      <c r="C139" s="23">
        <v>0</v>
      </c>
      <c r="D139" s="23">
        <v>0</v>
      </c>
      <c r="E139" s="23">
        <v>0</v>
      </c>
      <c r="F139" s="23">
        <v>0</v>
      </c>
      <c r="G139" s="23">
        <v>3</v>
      </c>
      <c r="H139" s="23">
        <v>0</v>
      </c>
      <c r="I139" s="23">
        <v>0</v>
      </c>
      <c r="J139" s="23">
        <v>0</v>
      </c>
      <c r="K139" s="33"/>
      <c r="L139" s="90">
        <f t="shared" si="5"/>
        <v>3</v>
      </c>
    </row>
    <row r="140" spans="1:12" s="13" customFormat="1" x14ac:dyDescent="0.25">
      <c r="A140" s="12" t="s">
        <v>441</v>
      </c>
      <c r="B140" s="13" t="s">
        <v>442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35</v>
      </c>
      <c r="I140" s="23">
        <v>0</v>
      </c>
      <c r="J140" s="23">
        <v>0</v>
      </c>
      <c r="K140" s="33"/>
      <c r="L140" s="90">
        <f t="shared" si="5"/>
        <v>35</v>
      </c>
    </row>
    <row r="141" spans="1:12" s="13" customFormat="1" x14ac:dyDescent="0.25">
      <c r="A141" s="12" t="s">
        <v>443</v>
      </c>
      <c r="B141" s="13" t="s">
        <v>444</v>
      </c>
      <c r="C141" s="23">
        <v>0</v>
      </c>
      <c r="D141" s="23">
        <v>0</v>
      </c>
      <c r="E141" s="23">
        <v>0</v>
      </c>
      <c r="F141" s="23">
        <v>118</v>
      </c>
      <c r="G141" s="23">
        <v>0</v>
      </c>
      <c r="H141" s="23">
        <v>0</v>
      </c>
      <c r="I141" s="23">
        <v>0</v>
      </c>
      <c r="J141" s="23">
        <v>0</v>
      </c>
      <c r="K141" s="33"/>
      <c r="L141" s="90">
        <f t="shared" si="5"/>
        <v>118</v>
      </c>
    </row>
    <row r="142" spans="1:12" s="13" customFormat="1" x14ac:dyDescent="0.25">
      <c r="A142" s="12" t="s">
        <v>443</v>
      </c>
      <c r="B142" s="13" t="s">
        <v>445</v>
      </c>
      <c r="C142" s="23">
        <v>0</v>
      </c>
      <c r="D142" s="23">
        <v>2.2000000000000002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33"/>
      <c r="L142" s="90">
        <f t="shared" si="5"/>
        <v>2.2000000000000002</v>
      </c>
    </row>
    <row r="143" spans="1:12" s="13" customFormat="1" x14ac:dyDescent="0.25">
      <c r="A143" s="12" t="s">
        <v>443</v>
      </c>
      <c r="B143" s="13" t="s">
        <v>446</v>
      </c>
      <c r="C143" s="23">
        <v>0</v>
      </c>
      <c r="D143" s="23">
        <v>37.4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33"/>
      <c r="L143" s="90">
        <f t="shared" si="5"/>
        <v>37.4</v>
      </c>
    </row>
    <row r="144" spans="1:12" s="13" customFormat="1" x14ac:dyDescent="0.25">
      <c r="A144" s="12" t="s">
        <v>447</v>
      </c>
      <c r="B144" s="13" t="s">
        <v>448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20</v>
      </c>
      <c r="K144" s="33" t="s">
        <v>350</v>
      </c>
      <c r="L144" s="90">
        <f t="shared" si="5"/>
        <v>20</v>
      </c>
    </row>
    <row r="145" spans="1:12" s="13" customFormat="1" x14ac:dyDescent="0.25">
      <c r="A145" s="12" t="s">
        <v>449</v>
      </c>
      <c r="B145" s="13" t="s">
        <v>450</v>
      </c>
      <c r="C145" s="23">
        <v>0</v>
      </c>
      <c r="D145" s="23">
        <v>22.6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33"/>
      <c r="L145" s="90">
        <f t="shared" si="5"/>
        <v>22.6</v>
      </c>
    </row>
    <row r="146" spans="1:12" s="13" customFormat="1" x14ac:dyDescent="0.25">
      <c r="A146" s="12" t="s">
        <v>451</v>
      </c>
      <c r="B146" s="13" t="s">
        <v>452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63.7</v>
      </c>
      <c r="I146" s="23">
        <v>0</v>
      </c>
      <c r="J146" s="23">
        <v>0</v>
      </c>
      <c r="K146" s="33"/>
      <c r="L146" s="90">
        <f t="shared" si="5"/>
        <v>63.7</v>
      </c>
    </row>
    <row r="147" spans="1:12" s="13" customFormat="1" x14ac:dyDescent="0.25">
      <c r="A147" s="12" t="s">
        <v>451</v>
      </c>
      <c r="B147" s="13" t="s">
        <v>453</v>
      </c>
      <c r="C147" s="23">
        <v>0</v>
      </c>
      <c r="D147" s="23">
        <v>13.9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33"/>
      <c r="L147" s="90">
        <f t="shared" si="5"/>
        <v>13.9</v>
      </c>
    </row>
    <row r="148" spans="1:12" s="13" customFormat="1" x14ac:dyDescent="0.25">
      <c r="A148" s="12" t="s">
        <v>454</v>
      </c>
      <c r="B148" s="13" t="s">
        <v>455</v>
      </c>
      <c r="C148" s="23">
        <v>0</v>
      </c>
      <c r="D148" s="23">
        <v>0</v>
      </c>
      <c r="E148" s="23">
        <v>0</v>
      </c>
      <c r="F148" s="23">
        <v>0</v>
      </c>
      <c r="G148" s="23">
        <v>6.35</v>
      </c>
      <c r="H148" s="23">
        <v>0</v>
      </c>
      <c r="I148" s="23">
        <v>0</v>
      </c>
      <c r="J148" s="23">
        <v>0</v>
      </c>
      <c r="K148" s="33"/>
      <c r="L148" s="90">
        <f t="shared" si="5"/>
        <v>6.35</v>
      </c>
    </row>
    <row r="149" spans="1:12" s="13" customFormat="1" x14ac:dyDescent="0.25">
      <c r="A149" s="12" t="s">
        <v>426</v>
      </c>
      <c r="B149" s="13" t="s">
        <v>456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72.88</v>
      </c>
      <c r="I149" s="23">
        <v>0</v>
      </c>
      <c r="J149" s="23">
        <v>0</v>
      </c>
      <c r="K149" s="33"/>
      <c r="L149" s="90">
        <f t="shared" si="5"/>
        <v>72.88</v>
      </c>
    </row>
    <row r="150" spans="1:12" s="13" customFormat="1" x14ac:dyDescent="0.25">
      <c r="A150" s="12" t="s">
        <v>457</v>
      </c>
      <c r="B150" s="13" t="s">
        <v>458</v>
      </c>
      <c r="C150" s="23">
        <v>0</v>
      </c>
      <c r="D150" s="23">
        <v>0</v>
      </c>
      <c r="E150" s="23">
        <v>0</v>
      </c>
      <c r="F150" s="23">
        <v>0</v>
      </c>
      <c r="G150" s="23">
        <v>20.56</v>
      </c>
      <c r="H150" s="23">
        <v>0</v>
      </c>
      <c r="I150" s="23">
        <v>0</v>
      </c>
      <c r="J150" s="23">
        <v>0</v>
      </c>
      <c r="K150" s="33"/>
      <c r="L150" s="90">
        <f t="shared" si="5"/>
        <v>20.56</v>
      </c>
    </row>
    <row r="151" spans="1:12" s="13" customFormat="1" x14ac:dyDescent="0.25">
      <c r="A151" s="12" t="s">
        <v>459</v>
      </c>
      <c r="B151" s="13" t="s">
        <v>460</v>
      </c>
      <c r="C151" s="23">
        <v>0</v>
      </c>
      <c r="D151" s="23">
        <v>6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33"/>
      <c r="L151" s="90">
        <f t="shared" si="5"/>
        <v>6</v>
      </c>
    </row>
    <row r="152" spans="1:12" s="13" customFormat="1" x14ac:dyDescent="0.25">
      <c r="A152" s="12" t="s">
        <v>459</v>
      </c>
      <c r="B152" s="13" t="s">
        <v>461</v>
      </c>
      <c r="C152" s="23">
        <v>0</v>
      </c>
      <c r="D152" s="23">
        <v>0</v>
      </c>
      <c r="E152" s="23">
        <v>0</v>
      </c>
      <c r="F152" s="23">
        <v>0</v>
      </c>
      <c r="G152" s="23">
        <v>0</v>
      </c>
      <c r="H152" s="23">
        <v>0</v>
      </c>
      <c r="I152" s="23">
        <v>0</v>
      </c>
      <c r="J152" s="23">
        <v>20</v>
      </c>
      <c r="K152" s="33" t="s">
        <v>350</v>
      </c>
      <c r="L152" s="90">
        <f t="shared" si="5"/>
        <v>20</v>
      </c>
    </row>
    <row r="153" spans="1:12" s="13" customFormat="1" x14ac:dyDescent="0.25">
      <c r="A153" s="49" t="s">
        <v>538</v>
      </c>
      <c r="B153" s="50" t="s">
        <v>539</v>
      </c>
      <c r="C153" s="52">
        <v>0</v>
      </c>
      <c r="D153" s="52">
        <v>2.2000000000000002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1"/>
      <c r="L153" s="90">
        <f t="shared" si="5"/>
        <v>2.2000000000000002</v>
      </c>
    </row>
    <row r="154" spans="1:12" s="13" customFormat="1" x14ac:dyDescent="0.25">
      <c r="A154" s="49" t="s">
        <v>538</v>
      </c>
      <c r="B154" s="50" t="s">
        <v>540</v>
      </c>
      <c r="C154" s="52">
        <v>0</v>
      </c>
      <c r="D154" s="52">
        <v>20.2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1"/>
      <c r="L154" s="90">
        <f t="shared" si="5"/>
        <v>20.2</v>
      </c>
    </row>
    <row r="155" spans="1:12" s="13" customFormat="1" x14ac:dyDescent="0.25">
      <c r="A155" s="49" t="s">
        <v>538</v>
      </c>
      <c r="B155" s="50" t="s">
        <v>539</v>
      </c>
      <c r="C155" s="52">
        <v>0</v>
      </c>
      <c r="D155" s="52">
        <v>2.5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1"/>
      <c r="L155" s="90">
        <f t="shared" si="5"/>
        <v>2.5</v>
      </c>
    </row>
    <row r="156" spans="1:12" s="13" customFormat="1" x14ac:dyDescent="0.25">
      <c r="A156" s="49" t="s">
        <v>541</v>
      </c>
      <c r="B156" s="50" t="s">
        <v>542</v>
      </c>
      <c r="C156" s="52">
        <v>0</v>
      </c>
      <c r="D156" s="52">
        <v>13.5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1"/>
      <c r="L156" s="90">
        <f t="shared" si="5"/>
        <v>13.5</v>
      </c>
    </row>
    <row r="157" spans="1:12" s="13" customFormat="1" x14ac:dyDescent="0.25">
      <c r="A157" s="49" t="s">
        <v>541</v>
      </c>
      <c r="B157" s="50" t="s">
        <v>543</v>
      </c>
      <c r="C157" s="52">
        <v>0</v>
      </c>
      <c r="D157" s="52">
        <v>21.8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1"/>
      <c r="L157" s="90">
        <f t="shared" si="5"/>
        <v>21.8</v>
      </c>
    </row>
    <row r="158" spans="1:12" s="13" customFormat="1" x14ac:dyDescent="0.25">
      <c r="A158" s="49" t="s">
        <v>428</v>
      </c>
      <c r="B158" s="50" t="s">
        <v>544</v>
      </c>
      <c r="C158" s="52">
        <v>0</v>
      </c>
      <c r="D158" s="52">
        <v>41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1"/>
      <c r="L158" s="90">
        <f t="shared" si="5"/>
        <v>41</v>
      </c>
    </row>
    <row r="159" spans="1:12" s="13" customFormat="1" x14ac:dyDescent="0.25">
      <c r="A159" s="49" t="s">
        <v>431</v>
      </c>
      <c r="B159" s="50" t="s">
        <v>545</v>
      </c>
      <c r="C159" s="52">
        <v>0</v>
      </c>
      <c r="D159" s="52">
        <v>56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1"/>
      <c r="L159" s="90">
        <f t="shared" si="5"/>
        <v>56</v>
      </c>
    </row>
    <row r="160" spans="1:12" s="13" customFormat="1" x14ac:dyDescent="0.25">
      <c r="A160" s="49" t="s">
        <v>431</v>
      </c>
      <c r="B160" s="50" t="s">
        <v>546</v>
      </c>
      <c r="C160" s="52">
        <v>0</v>
      </c>
      <c r="D160" s="52">
        <v>0</v>
      </c>
      <c r="E160" s="52">
        <v>0</v>
      </c>
      <c r="F160" s="52">
        <v>0</v>
      </c>
      <c r="G160" s="52">
        <v>10</v>
      </c>
      <c r="H160" s="52">
        <v>0</v>
      </c>
      <c r="I160" s="52">
        <v>0</v>
      </c>
      <c r="J160" s="52">
        <v>0</v>
      </c>
      <c r="K160" s="51"/>
      <c r="L160" s="90">
        <f t="shared" si="5"/>
        <v>10</v>
      </c>
    </row>
    <row r="161" spans="1:12" s="13" customFormat="1" x14ac:dyDescent="0.25">
      <c r="A161" s="13" t="s">
        <v>622</v>
      </c>
      <c r="B161" s="50" t="s">
        <v>606</v>
      </c>
      <c r="C161" s="52">
        <v>0</v>
      </c>
      <c r="D161" s="23">
        <v>22.6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8"/>
      <c r="L161" s="90">
        <f t="shared" si="5"/>
        <v>22.6</v>
      </c>
    </row>
    <row r="162" spans="1:12" s="13" customFormat="1" x14ac:dyDescent="0.25">
      <c r="A162" s="13" t="s">
        <v>623</v>
      </c>
      <c r="B162" s="50" t="s">
        <v>606</v>
      </c>
      <c r="C162" s="52">
        <v>0</v>
      </c>
      <c r="D162" s="23">
        <v>27.8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8"/>
      <c r="L162" s="90">
        <f t="shared" si="5"/>
        <v>27.8</v>
      </c>
    </row>
    <row r="163" spans="1:12" s="13" customFormat="1" x14ac:dyDescent="0.25">
      <c r="A163" s="13" t="s">
        <v>624</v>
      </c>
      <c r="B163" s="55" t="s">
        <v>607</v>
      </c>
      <c r="C163" s="52">
        <v>0</v>
      </c>
      <c r="D163" s="23">
        <v>0</v>
      </c>
      <c r="E163" s="52">
        <v>0</v>
      </c>
      <c r="F163" s="52">
        <v>0</v>
      </c>
      <c r="G163" s="52">
        <v>3.49</v>
      </c>
      <c r="H163" s="52">
        <v>0</v>
      </c>
      <c r="I163" s="52">
        <v>0</v>
      </c>
      <c r="J163" s="52">
        <v>0</v>
      </c>
      <c r="K163" s="58"/>
      <c r="L163" s="90">
        <f t="shared" si="5"/>
        <v>3.49</v>
      </c>
    </row>
    <row r="164" spans="1:12" s="13" customFormat="1" x14ac:dyDescent="0.25">
      <c r="A164" s="13" t="s">
        <v>624</v>
      </c>
      <c r="B164" s="50" t="s">
        <v>606</v>
      </c>
      <c r="C164" s="52">
        <v>0</v>
      </c>
      <c r="D164" s="23">
        <v>22.6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8"/>
      <c r="L164" s="90">
        <f t="shared" si="5"/>
        <v>22.6</v>
      </c>
    </row>
    <row r="165" spans="1:12" s="13" customFormat="1" x14ac:dyDescent="0.25">
      <c r="A165" s="13" t="s">
        <v>625</v>
      </c>
      <c r="B165" s="55" t="s">
        <v>608</v>
      </c>
      <c r="C165" s="52">
        <v>0</v>
      </c>
      <c r="D165" s="23">
        <v>0</v>
      </c>
      <c r="E165" s="52">
        <v>0</v>
      </c>
      <c r="F165" s="52">
        <v>0</v>
      </c>
      <c r="G165" s="52">
        <v>0</v>
      </c>
      <c r="H165" s="23">
        <v>57</v>
      </c>
      <c r="I165" s="52">
        <v>0</v>
      </c>
      <c r="J165" s="52">
        <v>0</v>
      </c>
      <c r="K165" s="58"/>
      <c r="L165" s="90">
        <f t="shared" si="5"/>
        <v>57</v>
      </c>
    </row>
    <row r="166" spans="1:12" s="13" customFormat="1" x14ac:dyDescent="0.25">
      <c r="A166" s="13" t="s">
        <v>626</v>
      </c>
      <c r="B166" s="50" t="s">
        <v>609</v>
      </c>
      <c r="C166" s="52">
        <v>0</v>
      </c>
      <c r="D166" s="23">
        <v>37.4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8"/>
      <c r="L166" s="90">
        <f t="shared" si="5"/>
        <v>37.4</v>
      </c>
    </row>
    <row r="167" spans="1:12" s="13" customFormat="1" x14ac:dyDescent="0.25">
      <c r="A167" s="13" t="s">
        <v>627</v>
      </c>
      <c r="B167" s="55" t="s">
        <v>610</v>
      </c>
      <c r="C167" s="52">
        <v>0</v>
      </c>
      <c r="D167" s="23">
        <v>17.7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8"/>
      <c r="L167" s="90">
        <f t="shared" si="5"/>
        <v>17.7</v>
      </c>
    </row>
    <row r="168" spans="1:12" s="13" customFormat="1" x14ac:dyDescent="0.25">
      <c r="A168" s="13" t="s">
        <v>478</v>
      </c>
      <c r="B168" s="55" t="s">
        <v>611</v>
      </c>
      <c r="C168" s="52">
        <v>0</v>
      </c>
      <c r="D168" s="52">
        <v>0</v>
      </c>
      <c r="E168" s="52">
        <v>0</v>
      </c>
      <c r="F168" s="52">
        <v>0</v>
      </c>
      <c r="G168" s="52">
        <v>6.3</v>
      </c>
      <c r="H168" s="52">
        <v>0</v>
      </c>
      <c r="I168" s="52">
        <v>0</v>
      </c>
      <c r="J168" s="52">
        <v>0</v>
      </c>
      <c r="K168" s="58"/>
      <c r="L168" s="90">
        <f t="shared" si="5"/>
        <v>6.3</v>
      </c>
    </row>
    <row r="169" spans="1:12" s="13" customFormat="1" x14ac:dyDescent="0.25">
      <c r="A169" s="13" t="s">
        <v>628</v>
      </c>
      <c r="B169" s="55" t="s">
        <v>612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23">
        <v>684.19</v>
      </c>
      <c r="I169" s="52">
        <v>0</v>
      </c>
      <c r="J169" s="52">
        <v>0</v>
      </c>
      <c r="K169" s="58"/>
      <c r="L169" s="90">
        <f t="shared" si="5"/>
        <v>684.19</v>
      </c>
    </row>
    <row r="170" spans="1:12" s="13" customFormat="1" x14ac:dyDescent="0.25">
      <c r="A170" s="13" t="s">
        <v>628</v>
      </c>
      <c r="B170" s="55" t="s">
        <v>613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23">
        <v>82.05</v>
      </c>
      <c r="I170" s="52">
        <v>0</v>
      </c>
      <c r="J170" s="52">
        <v>0</v>
      </c>
      <c r="K170" s="58"/>
      <c r="L170" s="90">
        <f t="shared" si="5"/>
        <v>82.05</v>
      </c>
    </row>
    <row r="171" spans="1:12" s="13" customFormat="1" x14ac:dyDescent="0.25">
      <c r="A171" s="13" t="s">
        <v>629</v>
      </c>
      <c r="B171" s="55" t="s">
        <v>614</v>
      </c>
      <c r="C171" s="52">
        <v>0</v>
      </c>
      <c r="D171" s="52">
        <v>0</v>
      </c>
      <c r="E171" s="52">
        <v>0</v>
      </c>
      <c r="F171" s="52">
        <v>0</v>
      </c>
      <c r="G171" s="52">
        <v>14.99</v>
      </c>
      <c r="H171" s="52">
        <v>0</v>
      </c>
      <c r="I171" s="52">
        <v>0</v>
      </c>
      <c r="J171" s="52">
        <v>0</v>
      </c>
      <c r="K171" s="58"/>
      <c r="L171" s="90">
        <f t="shared" si="5"/>
        <v>14.99</v>
      </c>
    </row>
    <row r="172" spans="1:12" s="13" customFormat="1" x14ac:dyDescent="0.25">
      <c r="A172" s="13" t="s">
        <v>629</v>
      </c>
      <c r="B172" s="55" t="s">
        <v>615</v>
      </c>
      <c r="C172" s="52">
        <v>0</v>
      </c>
      <c r="D172" s="52">
        <v>0</v>
      </c>
      <c r="E172" s="52">
        <v>0</v>
      </c>
      <c r="F172" s="52">
        <v>0</v>
      </c>
      <c r="G172" s="52">
        <v>16.12</v>
      </c>
      <c r="H172" s="52">
        <v>0</v>
      </c>
      <c r="I172" s="52">
        <v>0</v>
      </c>
      <c r="J172" s="52">
        <v>0</v>
      </c>
      <c r="K172" s="58"/>
      <c r="L172" s="90">
        <f t="shared" si="5"/>
        <v>16.12</v>
      </c>
    </row>
    <row r="173" spans="1:12" s="13" customFormat="1" x14ac:dyDescent="0.25">
      <c r="A173" s="13" t="s">
        <v>629</v>
      </c>
      <c r="B173" s="55" t="s">
        <v>616</v>
      </c>
      <c r="C173" s="52">
        <v>0</v>
      </c>
      <c r="D173" s="52">
        <v>0</v>
      </c>
      <c r="E173" s="52">
        <v>0</v>
      </c>
      <c r="F173" s="52">
        <v>0</v>
      </c>
      <c r="G173" s="52">
        <v>9.64</v>
      </c>
      <c r="H173" s="52">
        <v>0</v>
      </c>
      <c r="I173" s="52">
        <v>0</v>
      </c>
      <c r="J173" s="52">
        <v>0</v>
      </c>
      <c r="K173" s="58"/>
      <c r="L173" s="90">
        <f t="shared" si="5"/>
        <v>9.64</v>
      </c>
    </row>
    <row r="174" spans="1:12" s="13" customFormat="1" x14ac:dyDescent="0.25">
      <c r="A174" s="13" t="s">
        <v>630</v>
      </c>
      <c r="B174" s="55" t="s">
        <v>617</v>
      </c>
      <c r="C174" s="52">
        <v>0</v>
      </c>
      <c r="D174" s="23">
        <v>10.5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8"/>
      <c r="L174" s="90">
        <f t="shared" si="5"/>
        <v>10.5</v>
      </c>
    </row>
    <row r="175" spans="1:12" s="13" customFormat="1" x14ac:dyDescent="0.25">
      <c r="A175" s="13" t="s">
        <v>630</v>
      </c>
      <c r="B175" s="55" t="s">
        <v>618</v>
      </c>
      <c r="C175" s="52">
        <v>0</v>
      </c>
      <c r="D175" s="52">
        <v>0</v>
      </c>
      <c r="E175" s="52">
        <v>0</v>
      </c>
      <c r="F175" s="52">
        <v>0</v>
      </c>
      <c r="G175" s="52">
        <v>7.27</v>
      </c>
      <c r="H175" s="52">
        <v>0</v>
      </c>
      <c r="I175" s="52">
        <v>0</v>
      </c>
      <c r="J175" s="52">
        <v>0</v>
      </c>
      <c r="K175" s="58"/>
      <c r="L175" s="90">
        <f t="shared" si="5"/>
        <v>7.27</v>
      </c>
    </row>
    <row r="176" spans="1:12" s="13" customFormat="1" x14ac:dyDescent="0.25">
      <c r="A176" s="13" t="s">
        <v>630</v>
      </c>
      <c r="B176" s="55" t="s">
        <v>619</v>
      </c>
      <c r="C176" s="52">
        <v>0</v>
      </c>
      <c r="D176" s="52">
        <v>0</v>
      </c>
      <c r="E176" s="52">
        <v>0</v>
      </c>
      <c r="F176" s="52">
        <v>0</v>
      </c>
      <c r="G176" s="52">
        <v>14.45</v>
      </c>
      <c r="H176" s="52">
        <v>0</v>
      </c>
      <c r="I176" s="52">
        <v>0</v>
      </c>
      <c r="J176" s="52">
        <v>0</v>
      </c>
      <c r="K176" s="58"/>
      <c r="L176" s="90">
        <f t="shared" si="5"/>
        <v>14.45</v>
      </c>
    </row>
    <row r="177" spans="1:12" s="13" customFormat="1" x14ac:dyDescent="0.25">
      <c r="A177" s="13" t="s">
        <v>630</v>
      </c>
      <c r="B177" s="55" t="s">
        <v>620</v>
      </c>
      <c r="C177" s="52">
        <v>0</v>
      </c>
      <c r="D177" s="52">
        <v>0</v>
      </c>
      <c r="E177" s="52">
        <v>0</v>
      </c>
      <c r="F177" s="52">
        <v>0</v>
      </c>
      <c r="G177" s="52">
        <v>9.6999999999999993</v>
      </c>
      <c r="H177" s="52">
        <v>0</v>
      </c>
      <c r="I177" s="52">
        <v>0</v>
      </c>
      <c r="J177" s="52">
        <v>0</v>
      </c>
      <c r="K177" s="58"/>
      <c r="L177" s="90">
        <f t="shared" si="5"/>
        <v>9.6999999999999993</v>
      </c>
    </row>
    <row r="178" spans="1:12" s="13" customFormat="1" x14ac:dyDescent="0.25">
      <c r="A178" s="13" t="s">
        <v>631</v>
      </c>
      <c r="B178" s="55" t="s">
        <v>621</v>
      </c>
      <c r="C178" s="52">
        <v>0</v>
      </c>
      <c r="D178" s="23">
        <v>10.5</v>
      </c>
      <c r="E178" s="52">
        <v>0</v>
      </c>
      <c r="F178" s="52">
        <v>0</v>
      </c>
      <c r="G178" s="52">
        <v>0</v>
      </c>
      <c r="H178" s="52">
        <v>0</v>
      </c>
      <c r="I178" s="52">
        <v>0</v>
      </c>
      <c r="J178" s="52">
        <v>0</v>
      </c>
      <c r="K178" s="58"/>
      <c r="L178" s="90">
        <f t="shared" si="5"/>
        <v>10.5</v>
      </c>
    </row>
    <row r="179" spans="1:12" s="13" customFormat="1" x14ac:dyDescent="0.25">
      <c r="A179" s="13" t="s">
        <v>631</v>
      </c>
      <c r="B179" s="55" t="s">
        <v>606</v>
      </c>
      <c r="C179" s="52">
        <v>0</v>
      </c>
      <c r="D179" s="23">
        <v>27.3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8"/>
      <c r="L179" s="90">
        <f t="shared" si="5"/>
        <v>27.3</v>
      </c>
    </row>
    <row r="180" spans="1:12" s="13" customFormat="1" x14ac:dyDescent="0.25">
      <c r="A180" s="13" t="s">
        <v>632</v>
      </c>
      <c r="B180" s="55" t="s">
        <v>635</v>
      </c>
      <c r="C180" s="52">
        <v>0</v>
      </c>
      <c r="D180" s="23">
        <v>0</v>
      </c>
      <c r="E180" s="52">
        <v>0</v>
      </c>
      <c r="F180" s="52">
        <v>0</v>
      </c>
      <c r="G180" s="13">
        <v>8.4499999999999993</v>
      </c>
      <c r="H180" s="52">
        <v>0</v>
      </c>
      <c r="I180" s="52">
        <v>0</v>
      </c>
      <c r="J180" s="52">
        <v>0</v>
      </c>
      <c r="K180" s="58"/>
      <c r="L180" s="90">
        <f t="shared" si="5"/>
        <v>8.4499999999999993</v>
      </c>
    </row>
    <row r="181" spans="1:12" s="13" customFormat="1" x14ac:dyDescent="0.25">
      <c r="A181" s="13" t="s">
        <v>632</v>
      </c>
      <c r="B181" s="55" t="s">
        <v>636</v>
      </c>
      <c r="C181" s="52">
        <v>0</v>
      </c>
      <c r="D181" s="23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2</v>
      </c>
      <c r="K181" s="58" t="s">
        <v>634</v>
      </c>
      <c r="L181" s="90">
        <f t="shared" si="5"/>
        <v>2</v>
      </c>
    </row>
    <row r="182" spans="1:12" s="13" customFormat="1" x14ac:dyDescent="0.25">
      <c r="A182" s="13" t="s">
        <v>633</v>
      </c>
      <c r="B182" s="55" t="s">
        <v>606</v>
      </c>
      <c r="C182" s="52">
        <v>0</v>
      </c>
      <c r="D182" s="23">
        <v>21.1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8"/>
      <c r="L182" s="90">
        <f t="shared" si="5"/>
        <v>21.1</v>
      </c>
    </row>
    <row r="183" spans="1:12" s="13" customFormat="1" x14ac:dyDescent="0.25">
      <c r="A183" s="13" t="s">
        <v>527</v>
      </c>
      <c r="B183" s="55" t="s">
        <v>637</v>
      </c>
      <c r="C183" s="52">
        <v>0</v>
      </c>
      <c r="D183" s="23">
        <v>0</v>
      </c>
      <c r="E183" s="52">
        <v>0</v>
      </c>
      <c r="F183" s="52">
        <v>0</v>
      </c>
      <c r="G183" s="56">
        <v>12.11</v>
      </c>
      <c r="H183" s="52">
        <v>0</v>
      </c>
      <c r="I183" s="52">
        <v>0</v>
      </c>
      <c r="J183" s="52">
        <v>0</v>
      </c>
      <c r="K183" s="58"/>
      <c r="L183" s="90">
        <f t="shared" si="5"/>
        <v>12.11</v>
      </c>
    </row>
    <row r="184" spans="1:12" s="13" customFormat="1" x14ac:dyDescent="0.25">
      <c r="A184" s="13" t="s">
        <v>527</v>
      </c>
      <c r="B184" s="55" t="s">
        <v>638</v>
      </c>
      <c r="C184" s="52">
        <v>0</v>
      </c>
      <c r="D184" s="13">
        <v>29.8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8"/>
      <c r="L184" s="90">
        <f t="shared" si="5"/>
        <v>29.8</v>
      </c>
    </row>
    <row r="185" spans="1:12" s="13" customFormat="1" x14ac:dyDescent="0.25">
      <c r="A185" s="13" t="s">
        <v>639</v>
      </c>
      <c r="B185" s="55" t="s">
        <v>646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43.45</v>
      </c>
      <c r="I185" s="52">
        <v>0</v>
      </c>
      <c r="J185" s="52">
        <v>0</v>
      </c>
      <c r="K185" s="58"/>
      <c r="L185" s="90">
        <f t="shared" ref="L185:L248" si="6">SUM(C185:J185)</f>
        <v>43.45</v>
      </c>
    </row>
    <row r="186" spans="1:12" s="13" customFormat="1" x14ac:dyDescent="0.25">
      <c r="A186" s="13" t="s">
        <v>640</v>
      </c>
      <c r="B186" s="52" t="s">
        <v>647</v>
      </c>
      <c r="C186" s="52">
        <v>0</v>
      </c>
      <c r="D186" s="52">
        <v>0</v>
      </c>
      <c r="E186" s="52">
        <v>0</v>
      </c>
      <c r="F186" s="52">
        <v>0</v>
      </c>
      <c r="G186" s="52">
        <v>0</v>
      </c>
      <c r="H186" s="52">
        <v>265.25</v>
      </c>
      <c r="I186" s="52">
        <v>0</v>
      </c>
      <c r="J186" s="52">
        <v>0</v>
      </c>
      <c r="K186" s="58"/>
      <c r="L186" s="90">
        <f t="shared" si="6"/>
        <v>265.25</v>
      </c>
    </row>
    <row r="187" spans="1:12" s="13" customFormat="1" x14ac:dyDescent="0.25">
      <c r="A187" s="13" t="s">
        <v>640</v>
      </c>
      <c r="B187" s="55" t="s">
        <v>648</v>
      </c>
      <c r="C187" s="52">
        <v>0</v>
      </c>
      <c r="D187" s="52">
        <v>0</v>
      </c>
      <c r="E187" s="52">
        <v>0</v>
      </c>
      <c r="F187" s="52">
        <v>0</v>
      </c>
      <c r="G187" s="52">
        <v>0</v>
      </c>
      <c r="H187" s="52">
        <v>34.35</v>
      </c>
      <c r="I187" s="52">
        <v>0</v>
      </c>
      <c r="J187" s="52">
        <v>0</v>
      </c>
      <c r="K187" s="58"/>
      <c r="L187" s="90">
        <f t="shared" si="6"/>
        <v>34.35</v>
      </c>
    </row>
    <row r="188" spans="1:12" s="13" customFormat="1" x14ac:dyDescent="0.25">
      <c r="A188" s="13" t="s">
        <v>506</v>
      </c>
      <c r="B188" s="55" t="s">
        <v>649</v>
      </c>
      <c r="C188" s="52">
        <v>0</v>
      </c>
      <c r="D188" s="23">
        <v>37.4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8"/>
      <c r="L188" s="90">
        <f t="shared" si="6"/>
        <v>37.4</v>
      </c>
    </row>
    <row r="189" spans="1:12" s="13" customFormat="1" x14ac:dyDescent="0.25">
      <c r="A189" s="13" t="s">
        <v>641</v>
      </c>
      <c r="B189" s="55" t="s">
        <v>650</v>
      </c>
      <c r="C189" s="52">
        <v>0</v>
      </c>
      <c r="D189" s="23">
        <v>27.3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8"/>
      <c r="L189" s="90">
        <f t="shared" si="6"/>
        <v>27.3</v>
      </c>
    </row>
    <row r="190" spans="1:12" s="13" customFormat="1" x14ac:dyDescent="0.25">
      <c r="A190" s="13" t="s">
        <v>642</v>
      </c>
      <c r="B190" s="55" t="s">
        <v>651</v>
      </c>
      <c r="C190" s="52">
        <v>0</v>
      </c>
      <c r="D190" s="52">
        <v>0</v>
      </c>
      <c r="E190" s="52">
        <v>0</v>
      </c>
      <c r="F190" s="52">
        <v>0</v>
      </c>
      <c r="G190" s="52">
        <v>16</v>
      </c>
      <c r="H190" s="52">
        <v>0</v>
      </c>
      <c r="I190" s="52">
        <v>0</v>
      </c>
      <c r="J190" s="52">
        <v>0</v>
      </c>
      <c r="K190" s="58"/>
      <c r="L190" s="90">
        <f t="shared" si="6"/>
        <v>16</v>
      </c>
    </row>
    <row r="191" spans="1:12" s="13" customFormat="1" x14ac:dyDescent="0.25">
      <c r="A191" s="13" t="s">
        <v>642</v>
      </c>
      <c r="B191" s="55" t="s">
        <v>652</v>
      </c>
      <c r="C191" s="52">
        <v>0</v>
      </c>
      <c r="D191" s="52">
        <v>0</v>
      </c>
      <c r="E191" s="52">
        <v>0</v>
      </c>
      <c r="F191" s="52">
        <v>0</v>
      </c>
      <c r="G191" s="52">
        <v>3.5</v>
      </c>
      <c r="H191" s="52">
        <v>0</v>
      </c>
      <c r="I191" s="52">
        <v>0</v>
      </c>
      <c r="J191" s="52">
        <v>0</v>
      </c>
      <c r="K191" s="58"/>
      <c r="L191" s="90">
        <f t="shared" si="6"/>
        <v>3.5</v>
      </c>
    </row>
    <row r="192" spans="1:12" s="13" customFormat="1" x14ac:dyDescent="0.25">
      <c r="A192" s="13" t="s">
        <v>643</v>
      </c>
      <c r="B192" s="55" t="s">
        <v>650</v>
      </c>
      <c r="C192" s="52">
        <v>0</v>
      </c>
      <c r="D192" s="23">
        <v>22.6</v>
      </c>
      <c r="E192" s="52">
        <v>0</v>
      </c>
      <c r="F192" s="52">
        <v>0</v>
      </c>
      <c r="G192" s="52">
        <v>0</v>
      </c>
      <c r="H192" s="52">
        <v>0</v>
      </c>
      <c r="I192" s="52">
        <v>0</v>
      </c>
      <c r="J192" s="52">
        <v>0</v>
      </c>
      <c r="K192" s="58"/>
      <c r="L192" s="90">
        <f t="shared" si="6"/>
        <v>22.6</v>
      </c>
    </row>
    <row r="193" spans="1:12" s="13" customFormat="1" x14ac:dyDescent="0.25">
      <c r="A193" s="13" t="s">
        <v>643</v>
      </c>
      <c r="B193" s="55" t="s">
        <v>653</v>
      </c>
      <c r="C193" s="52">
        <v>0</v>
      </c>
      <c r="D193" s="52">
        <v>0</v>
      </c>
      <c r="E193" s="52">
        <v>0</v>
      </c>
      <c r="F193" s="52">
        <v>0</v>
      </c>
      <c r="G193" s="52">
        <v>2.15</v>
      </c>
      <c r="H193" s="52">
        <v>0</v>
      </c>
      <c r="I193" s="52">
        <v>0</v>
      </c>
      <c r="J193" s="52">
        <v>0</v>
      </c>
      <c r="K193" s="58"/>
      <c r="L193" s="90">
        <f t="shared" si="6"/>
        <v>2.15</v>
      </c>
    </row>
    <row r="194" spans="1:12" s="13" customFormat="1" x14ac:dyDescent="0.25">
      <c r="A194" s="13" t="s">
        <v>644</v>
      </c>
      <c r="B194" s="55" t="s">
        <v>650</v>
      </c>
      <c r="C194" s="52">
        <v>0</v>
      </c>
      <c r="D194" s="23">
        <v>22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8"/>
      <c r="L194" s="90">
        <f t="shared" si="6"/>
        <v>22</v>
      </c>
    </row>
    <row r="195" spans="1:12" s="13" customFormat="1" x14ac:dyDescent="0.25">
      <c r="A195" s="13" t="s">
        <v>645</v>
      </c>
      <c r="B195" s="55" t="s">
        <v>654</v>
      </c>
      <c r="C195" s="52">
        <v>0</v>
      </c>
      <c r="D195" s="23">
        <v>19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8"/>
      <c r="L195" s="90">
        <f t="shared" si="6"/>
        <v>19</v>
      </c>
    </row>
    <row r="196" spans="1:12" s="13" customFormat="1" x14ac:dyDescent="0.25">
      <c r="A196" s="13" t="s">
        <v>645</v>
      </c>
      <c r="B196" s="55" t="s">
        <v>655</v>
      </c>
      <c r="C196" s="52">
        <v>0</v>
      </c>
      <c r="D196" s="23">
        <v>20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8"/>
      <c r="L196" s="90">
        <f t="shared" si="6"/>
        <v>20</v>
      </c>
    </row>
    <row r="197" spans="1:12" s="13" customFormat="1" x14ac:dyDescent="0.25">
      <c r="A197" s="13" t="s">
        <v>645</v>
      </c>
      <c r="B197" s="55" t="s">
        <v>656</v>
      </c>
      <c r="C197" s="52">
        <v>0</v>
      </c>
      <c r="D197" s="52">
        <v>0</v>
      </c>
      <c r="E197" s="52">
        <v>20</v>
      </c>
      <c r="F197" s="23">
        <v>0</v>
      </c>
      <c r="G197" s="52">
        <v>0</v>
      </c>
      <c r="H197" s="52">
        <v>0</v>
      </c>
      <c r="I197" s="52">
        <v>0</v>
      </c>
      <c r="J197" s="52">
        <v>0</v>
      </c>
      <c r="K197" s="58"/>
      <c r="L197" s="90">
        <f t="shared" si="6"/>
        <v>20</v>
      </c>
    </row>
    <row r="198" spans="1:12" s="13" customFormat="1" x14ac:dyDescent="0.25">
      <c r="A198" s="13" t="s">
        <v>657</v>
      </c>
      <c r="B198" s="55" t="s">
        <v>659</v>
      </c>
      <c r="C198" s="52">
        <v>0</v>
      </c>
      <c r="D198" s="56">
        <v>22</v>
      </c>
      <c r="E198" s="52">
        <v>0</v>
      </c>
      <c r="F198" s="23">
        <v>0</v>
      </c>
      <c r="G198" s="52">
        <v>0</v>
      </c>
      <c r="H198" s="52">
        <v>0</v>
      </c>
      <c r="I198" s="52">
        <v>0</v>
      </c>
      <c r="J198" s="52">
        <v>0</v>
      </c>
      <c r="K198" s="58"/>
      <c r="L198" s="90">
        <f t="shared" si="6"/>
        <v>22</v>
      </c>
    </row>
    <row r="199" spans="1:12" s="13" customFormat="1" x14ac:dyDescent="0.25">
      <c r="A199" s="13" t="s">
        <v>658</v>
      </c>
      <c r="B199" s="55" t="s">
        <v>650</v>
      </c>
      <c r="C199" s="52">
        <v>0</v>
      </c>
      <c r="D199" s="56">
        <v>22.6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8"/>
      <c r="L199" s="90">
        <f t="shared" si="6"/>
        <v>22.6</v>
      </c>
    </row>
    <row r="200" spans="1:12" s="13" customFormat="1" x14ac:dyDescent="0.25">
      <c r="A200" s="13" t="s">
        <v>584</v>
      </c>
      <c r="B200" s="55" t="s">
        <v>650</v>
      </c>
      <c r="C200" s="52">
        <v>0</v>
      </c>
      <c r="D200" s="56">
        <v>33.5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8"/>
      <c r="L200" s="90">
        <f t="shared" si="6"/>
        <v>33.5</v>
      </c>
    </row>
    <row r="201" spans="1:12" s="13" customFormat="1" x14ac:dyDescent="0.25">
      <c r="A201" s="13" t="s">
        <v>660</v>
      </c>
      <c r="B201" s="55" t="s">
        <v>664</v>
      </c>
      <c r="C201" s="52">
        <v>0</v>
      </c>
      <c r="D201" s="56">
        <v>27.3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8"/>
      <c r="L201" s="90">
        <f t="shared" si="6"/>
        <v>27.3</v>
      </c>
    </row>
    <row r="202" spans="1:12" s="13" customFormat="1" x14ac:dyDescent="0.25">
      <c r="A202" s="13" t="s">
        <v>661</v>
      </c>
      <c r="B202" s="55" t="s">
        <v>654</v>
      </c>
      <c r="C202" s="52">
        <v>0</v>
      </c>
      <c r="D202" s="56">
        <v>19</v>
      </c>
      <c r="E202" s="52">
        <v>0</v>
      </c>
      <c r="F202" s="52">
        <v>0</v>
      </c>
      <c r="G202" s="52">
        <v>0</v>
      </c>
      <c r="H202" s="52">
        <v>0</v>
      </c>
      <c r="I202" s="52">
        <v>0</v>
      </c>
      <c r="J202" s="52">
        <v>0</v>
      </c>
      <c r="K202" s="58"/>
      <c r="L202" s="90">
        <f t="shared" si="6"/>
        <v>19</v>
      </c>
    </row>
    <row r="203" spans="1:12" s="13" customFormat="1" x14ac:dyDescent="0.25">
      <c r="A203" s="13" t="s">
        <v>569</v>
      </c>
      <c r="B203" s="55" t="s">
        <v>665</v>
      </c>
      <c r="C203" s="52">
        <v>0</v>
      </c>
      <c r="D203" s="52">
        <v>0</v>
      </c>
      <c r="E203" s="52">
        <v>0</v>
      </c>
      <c r="F203" s="52">
        <v>0</v>
      </c>
      <c r="G203" s="56">
        <v>2.7</v>
      </c>
      <c r="H203" s="52">
        <v>0</v>
      </c>
      <c r="I203" s="52">
        <v>0</v>
      </c>
      <c r="J203" s="52">
        <v>0</v>
      </c>
      <c r="K203" s="58"/>
      <c r="L203" s="90">
        <f t="shared" si="6"/>
        <v>2.7</v>
      </c>
    </row>
    <row r="204" spans="1:12" s="13" customFormat="1" x14ac:dyDescent="0.25">
      <c r="A204" s="13" t="s">
        <v>569</v>
      </c>
      <c r="B204" s="55" t="s">
        <v>665</v>
      </c>
      <c r="C204" s="52">
        <v>0</v>
      </c>
      <c r="D204" s="56">
        <v>17.899999999999999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8"/>
      <c r="L204" s="90">
        <f t="shared" si="6"/>
        <v>17.899999999999999</v>
      </c>
    </row>
    <row r="205" spans="1:12" s="13" customFormat="1" x14ac:dyDescent="0.25">
      <c r="A205" s="13" t="s">
        <v>662</v>
      </c>
      <c r="B205" s="55" t="s">
        <v>666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12.9</v>
      </c>
      <c r="I205" s="52">
        <v>0</v>
      </c>
      <c r="J205" s="52">
        <v>0</v>
      </c>
      <c r="K205" s="58"/>
      <c r="L205" s="90">
        <f t="shared" si="6"/>
        <v>12.9</v>
      </c>
    </row>
    <row r="206" spans="1:12" s="13" customFormat="1" x14ac:dyDescent="0.25">
      <c r="A206" s="13" t="s">
        <v>589</v>
      </c>
      <c r="B206" s="55" t="s">
        <v>654</v>
      </c>
      <c r="C206" s="52">
        <v>0</v>
      </c>
      <c r="D206" s="56">
        <v>18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8"/>
      <c r="L206" s="90">
        <f t="shared" si="6"/>
        <v>18</v>
      </c>
    </row>
    <row r="207" spans="1:12" s="13" customFormat="1" x14ac:dyDescent="0.25">
      <c r="A207" s="13" t="s">
        <v>663</v>
      </c>
      <c r="B207" s="55" t="s">
        <v>667</v>
      </c>
      <c r="C207" s="52">
        <v>0</v>
      </c>
      <c r="D207" s="52">
        <v>0</v>
      </c>
      <c r="E207" s="52">
        <v>0</v>
      </c>
      <c r="F207" s="52">
        <v>91</v>
      </c>
      <c r="G207" s="52">
        <v>0</v>
      </c>
      <c r="H207" s="52">
        <v>0</v>
      </c>
      <c r="I207" s="52">
        <v>0</v>
      </c>
      <c r="J207" s="52">
        <v>0</v>
      </c>
      <c r="K207" s="58"/>
      <c r="L207" s="90">
        <f t="shared" si="6"/>
        <v>91</v>
      </c>
    </row>
    <row r="208" spans="1:12" s="13" customFormat="1" x14ac:dyDescent="0.25">
      <c r="A208" s="13" t="s">
        <v>600</v>
      </c>
      <c r="B208" s="55" t="s">
        <v>673</v>
      </c>
      <c r="C208" s="52">
        <v>0</v>
      </c>
      <c r="D208" s="52">
        <v>0</v>
      </c>
      <c r="E208" s="52">
        <v>0</v>
      </c>
      <c r="F208" s="52">
        <v>0</v>
      </c>
      <c r="G208" s="52">
        <v>41</v>
      </c>
      <c r="H208" s="52">
        <v>0</v>
      </c>
      <c r="I208" s="52">
        <v>0</v>
      </c>
      <c r="J208" s="52">
        <v>0</v>
      </c>
      <c r="K208" s="58"/>
      <c r="L208" s="90">
        <f t="shared" si="6"/>
        <v>41</v>
      </c>
    </row>
    <row r="209" spans="1:12" s="13" customFormat="1" x14ac:dyDescent="0.25">
      <c r="A209" s="13" t="s">
        <v>668</v>
      </c>
      <c r="B209" s="55" t="s">
        <v>650</v>
      </c>
      <c r="C209" s="52">
        <v>0</v>
      </c>
      <c r="D209" s="13">
        <v>27.3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8"/>
      <c r="L209" s="90">
        <f t="shared" si="6"/>
        <v>27.3</v>
      </c>
    </row>
    <row r="210" spans="1:12" s="13" customFormat="1" x14ac:dyDescent="0.25">
      <c r="A210" s="13" t="s">
        <v>669</v>
      </c>
      <c r="B210" s="55" t="s">
        <v>674</v>
      </c>
      <c r="C210" s="52">
        <v>0</v>
      </c>
      <c r="D210" s="52">
        <v>0</v>
      </c>
      <c r="E210" s="52">
        <v>0</v>
      </c>
      <c r="F210" s="52">
        <v>0</v>
      </c>
      <c r="G210" s="52">
        <v>8.99</v>
      </c>
      <c r="H210" s="52">
        <v>0</v>
      </c>
      <c r="I210" s="52">
        <v>0</v>
      </c>
      <c r="J210" s="52">
        <v>0</v>
      </c>
      <c r="K210" s="58"/>
      <c r="L210" s="90">
        <f t="shared" si="6"/>
        <v>8.99</v>
      </c>
    </row>
    <row r="211" spans="1:12" s="13" customFormat="1" x14ac:dyDescent="0.25">
      <c r="A211" s="13" t="s">
        <v>669</v>
      </c>
      <c r="B211" s="55" t="s">
        <v>675</v>
      </c>
      <c r="C211" s="52">
        <v>0</v>
      </c>
      <c r="D211" s="52">
        <v>0</v>
      </c>
      <c r="E211" s="52">
        <v>0</v>
      </c>
      <c r="F211" s="52">
        <v>0</v>
      </c>
      <c r="G211" s="52">
        <v>1.54</v>
      </c>
      <c r="H211" s="52">
        <v>0</v>
      </c>
      <c r="I211" s="52">
        <v>0</v>
      </c>
      <c r="J211" s="52">
        <v>0</v>
      </c>
      <c r="K211" s="58"/>
      <c r="L211" s="90">
        <f t="shared" si="6"/>
        <v>1.54</v>
      </c>
    </row>
    <row r="212" spans="1:12" s="13" customFormat="1" x14ac:dyDescent="0.25">
      <c r="A212" s="13" t="s">
        <v>670</v>
      </c>
      <c r="B212" s="55" t="s">
        <v>650</v>
      </c>
      <c r="C212" s="52">
        <v>0</v>
      </c>
      <c r="D212" s="13">
        <v>15.9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8"/>
      <c r="L212" s="90">
        <f t="shared" si="6"/>
        <v>15.9</v>
      </c>
    </row>
    <row r="213" spans="1:12" s="13" customFormat="1" x14ac:dyDescent="0.25">
      <c r="A213" s="13" t="s">
        <v>671</v>
      </c>
      <c r="B213" s="55" t="s">
        <v>676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64</v>
      </c>
      <c r="I213" s="52">
        <v>0</v>
      </c>
      <c r="J213" s="52">
        <v>0</v>
      </c>
      <c r="K213" s="58"/>
      <c r="L213" s="90">
        <f t="shared" si="6"/>
        <v>64</v>
      </c>
    </row>
    <row r="214" spans="1:12" s="13" customFormat="1" x14ac:dyDescent="0.25">
      <c r="A214" s="13" t="s">
        <v>672</v>
      </c>
      <c r="B214" s="55" t="s">
        <v>677</v>
      </c>
      <c r="C214" s="52">
        <v>0</v>
      </c>
      <c r="D214" s="52">
        <v>0</v>
      </c>
      <c r="E214" s="52">
        <v>0</v>
      </c>
      <c r="F214" s="52">
        <v>0</v>
      </c>
      <c r="G214" s="52">
        <v>6.5</v>
      </c>
      <c r="H214" s="52">
        <v>0</v>
      </c>
      <c r="I214" s="52">
        <v>0</v>
      </c>
      <c r="J214" s="52">
        <v>0</v>
      </c>
      <c r="K214" s="58"/>
      <c r="L214" s="90">
        <f t="shared" si="6"/>
        <v>6.5</v>
      </c>
    </row>
    <row r="215" spans="1:12" s="13" customFormat="1" x14ac:dyDescent="0.25">
      <c r="A215" s="13" t="s">
        <v>678</v>
      </c>
      <c r="B215" s="55" t="s">
        <v>684</v>
      </c>
      <c r="C215" s="52">
        <v>0</v>
      </c>
      <c r="D215" s="52">
        <v>0</v>
      </c>
      <c r="E215" s="52">
        <v>0</v>
      </c>
      <c r="F215" s="52">
        <v>0</v>
      </c>
      <c r="G215" s="52">
        <v>8</v>
      </c>
      <c r="H215" s="52">
        <v>0</v>
      </c>
      <c r="I215" s="52">
        <v>0</v>
      </c>
      <c r="J215" s="52">
        <v>0</v>
      </c>
      <c r="K215" s="58"/>
      <c r="L215" s="90">
        <f t="shared" si="6"/>
        <v>8</v>
      </c>
    </row>
    <row r="216" spans="1:12" s="13" customFormat="1" x14ac:dyDescent="0.25">
      <c r="A216" s="13" t="s">
        <v>678</v>
      </c>
      <c r="B216" s="55" t="s">
        <v>685</v>
      </c>
      <c r="C216" s="52">
        <v>0</v>
      </c>
      <c r="D216" s="52">
        <v>0</v>
      </c>
      <c r="E216" s="52">
        <v>0</v>
      </c>
      <c r="F216" s="52">
        <v>0</v>
      </c>
      <c r="G216" s="23">
        <v>5.35</v>
      </c>
      <c r="H216" s="52">
        <v>0</v>
      </c>
      <c r="I216" s="52">
        <v>0</v>
      </c>
      <c r="J216" s="52">
        <v>0</v>
      </c>
      <c r="K216" s="58"/>
      <c r="L216" s="90">
        <f t="shared" si="6"/>
        <v>5.35</v>
      </c>
    </row>
    <row r="217" spans="1:12" s="13" customFormat="1" x14ac:dyDescent="0.25">
      <c r="A217" s="13" t="s">
        <v>679</v>
      </c>
      <c r="B217" s="55" t="s">
        <v>686</v>
      </c>
      <c r="C217" s="52">
        <v>0</v>
      </c>
      <c r="D217" s="23">
        <v>20</v>
      </c>
      <c r="E217" s="52">
        <v>0</v>
      </c>
      <c r="F217" s="52">
        <v>0</v>
      </c>
      <c r="G217" s="23">
        <v>0</v>
      </c>
      <c r="H217" s="52">
        <v>0</v>
      </c>
      <c r="I217" s="52">
        <v>0</v>
      </c>
      <c r="J217" s="52">
        <v>0</v>
      </c>
      <c r="K217" s="58"/>
      <c r="L217" s="90">
        <f t="shared" si="6"/>
        <v>20</v>
      </c>
    </row>
    <row r="218" spans="1:12" s="13" customFormat="1" x14ac:dyDescent="0.25">
      <c r="A218" s="13" t="s">
        <v>679</v>
      </c>
      <c r="B218" s="55" t="s">
        <v>684</v>
      </c>
      <c r="C218" s="52">
        <v>0</v>
      </c>
      <c r="D218" s="52">
        <v>0</v>
      </c>
      <c r="E218" s="52">
        <v>0</v>
      </c>
      <c r="F218" s="52">
        <v>0</v>
      </c>
      <c r="G218" s="23">
        <v>9</v>
      </c>
      <c r="H218" s="52">
        <v>0</v>
      </c>
      <c r="I218" s="52">
        <v>0</v>
      </c>
      <c r="J218" s="52">
        <v>0</v>
      </c>
      <c r="K218" s="58"/>
      <c r="L218" s="90">
        <f t="shared" si="6"/>
        <v>9</v>
      </c>
    </row>
    <row r="219" spans="1:12" s="13" customFormat="1" x14ac:dyDescent="0.25">
      <c r="A219" s="13" t="s">
        <v>679</v>
      </c>
      <c r="B219" s="55" t="s">
        <v>687</v>
      </c>
      <c r="C219" s="52">
        <v>0</v>
      </c>
      <c r="D219" s="52">
        <v>0</v>
      </c>
      <c r="E219" s="52">
        <v>0</v>
      </c>
      <c r="F219" s="52">
        <v>0</v>
      </c>
      <c r="G219" s="23">
        <v>10.5</v>
      </c>
      <c r="H219" s="52">
        <v>0</v>
      </c>
      <c r="I219" s="52">
        <v>0</v>
      </c>
      <c r="J219" s="52">
        <v>0</v>
      </c>
      <c r="K219" s="58"/>
      <c r="L219" s="90">
        <f t="shared" si="6"/>
        <v>10.5</v>
      </c>
    </row>
    <row r="220" spans="1:12" s="13" customFormat="1" x14ac:dyDescent="0.25">
      <c r="A220" s="13" t="s">
        <v>680</v>
      </c>
      <c r="B220" s="55" t="s">
        <v>688</v>
      </c>
      <c r="C220" s="52">
        <v>0</v>
      </c>
      <c r="D220" s="23">
        <v>18</v>
      </c>
      <c r="E220" s="52">
        <v>0</v>
      </c>
      <c r="F220" s="52">
        <v>0</v>
      </c>
      <c r="G220" s="23">
        <v>0</v>
      </c>
      <c r="H220" s="52">
        <v>0</v>
      </c>
      <c r="I220" s="52">
        <v>0</v>
      </c>
      <c r="J220" s="52">
        <v>0</v>
      </c>
      <c r="K220" s="58"/>
      <c r="L220" s="90">
        <f t="shared" si="6"/>
        <v>18</v>
      </c>
    </row>
    <row r="221" spans="1:12" s="13" customFormat="1" x14ac:dyDescent="0.25">
      <c r="A221" s="13" t="s">
        <v>681</v>
      </c>
      <c r="B221" s="55" t="s">
        <v>689</v>
      </c>
      <c r="C221" s="52">
        <v>0</v>
      </c>
      <c r="D221" s="52">
        <v>0</v>
      </c>
      <c r="E221" s="52">
        <v>0</v>
      </c>
      <c r="F221" s="52">
        <v>0</v>
      </c>
      <c r="G221" s="23">
        <v>9.3000000000000007</v>
      </c>
      <c r="H221" s="52">
        <v>0</v>
      </c>
      <c r="I221" s="52">
        <v>0</v>
      </c>
      <c r="J221" s="52">
        <v>0</v>
      </c>
      <c r="K221" s="58"/>
      <c r="L221" s="90">
        <f t="shared" si="6"/>
        <v>9.3000000000000007</v>
      </c>
    </row>
    <row r="222" spans="1:12" s="13" customFormat="1" x14ac:dyDescent="0.25">
      <c r="A222" s="13" t="s">
        <v>681</v>
      </c>
      <c r="B222" s="55" t="s">
        <v>690</v>
      </c>
      <c r="C222" s="52">
        <v>0</v>
      </c>
      <c r="D222" s="52">
        <v>0</v>
      </c>
      <c r="E222" s="52">
        <v>0</v>
      </c>
      <c r="F222" s="52">
        <v>0</v>
      </c>
      <c r="G222" s="23">
        <v>6.29</v>
      </c>
      <c r="H222" s="52">
        <v>0</v>
      </c>
      <c r="I222" s="52">
        <v>0</v>
      </c>
      <c r="J222" s="52">
        <v>0</v>
      </c>
      <c r="K222" s="58"/>
      <c r="L222" s="90">
        <f t="shared" si="6"/>
        <v>6.29</v>
      </c>
    </row>
    <row r="223" spans="1:12" s="13" customFormat="1" x14ac:dyDescent="0.25">
      <c r="A223" s="13" t="s">
        <v>682</v>
      </c>
      <c r="B223" s="55" t="s">
        <v>691</v>
      </c>
      <c r="C223" s="52">
        <v>0</v>
      </c>
      <c r="D223" s="52">
        <v>0</v>
      </c>
      <c r="E223" s="52">
        <v>0</v>
      </c>
      <c r="F223" s="52">
        <v>0</v>
      </c>
      <c r="G223" s="23">
        <v>53.2</v>
      </c>
      <c r="H223" s="52">
        <v>0</v>
      </c>
      <c r="I223" s="52">
        <v>0</v>
      </c>
      <c r="J223" s="52">
        <v>0</v>
      </c>
      <c r="K223" s="58"/>
      <c r="L223" s="90">
        <f t="shared" si="6"/>
        <v>53.2</v>
      </c>
    </row>
    <row r="224" spans="1:12" s="13" customFormat="1" x14ac:dyDescent="0.25">
      <c r="A224" s="13" t="s">
        <v>682</v>
      </c>
      <c r="B224" s="55" t="s">
        <v>692</v>
      </c>
      <c r="C224" s="52">
        <v>0</v>
      </c>
      <c r="D224" s="52">
        <v>0</v>
      </c>
      <c r="E224" s="52">
        <v>0</v>
      </c>
      <c r="F224" s="52">
        <v>0</v>
      </c>
      <c r="G224" s="23">
        <v>19.28</v>
      </c>
      <c r="H224" s="52">
        <v>0</v>
      </c>
      <c r="I224" s="52">
        <v>0</v>
      </c>
      <c r="J224" s="52">
        <v>0</v>
      </c>
      <c r="K224" s="58"/>
      <c r="L224" s="90">
        <f t="shared" si="6"/>
        <v>19.28</v>
      </c>
    </row>
    <row r="225" spans="1:12" s="13" customFormat="1" x14ac:dyDescent="0.25">
      <c r="A225" s="13" t="s">
        <v>682</v>
      </c>
      <c r="B225" s="55" t="s">
        <v>693</v>
      </c>
      <c r="C225" s="52">
        <v>0</v>
      </c>
      <c r="D225" s="52">
        <v>0</v>
      </c>
      <c r="E225" s="52">
        <v>0</v>
      </c>
      <c r="F225" s="52">
        <v>0</v>
      </c>
      <c r="G225" s="23">
        <v>23.68</v>
      </c>
      <c r="H225" s="52">
        <v>0</v>
      </c>
      <c r="I225" s="52">
        <v>0</v>
      </c>
      <c r="J225" s="52">
        <v>0</v>
      </c>
      <c r="K225" s="58"/>
      <c r="L225" s="90">
        <f t="shared" si="6"/>
        <v>23.68</v>
      </c>
    </row>
    <row r="226" spans="1:12" s="13" customFormat="1" x14ac:dyDescent="0.25">
      <c r="A226" s="13" t="s">
        <v>682</v>
      </c>
      <c r="B226" s="55" t="s">
        <v>694</v>
      </c>
      <c r="C226" s="52">
        <v>0</v>
      </c>
      <c r="D226" s="52">
        <v>0</v>
      </c>
      <c r="E226" s="52">
        <v>0</v>
      </c>
      <c r="F226" s="52">
        <v>0</v>
      </c>
      <c r="G226" s="23">
        <v>6.92</v>
      </c>
      <c r="H226" s="52">
        <v>0</v>
      </c>
      <c r="I226" s="52">
        <v>0</v>
      </c>
      <c r="J226" s="52">
        <v>0</v>
      </c>
      <c r="K226" s="58"/>
      <c r="L226" s="90">
        <f t="shared" si="6"/>
        <v>6.92</v>
      </c>
    </row>
    <row r="227" spans="1:12" s="13" customFormat="1" x14ac:dyDescent="0.25">
      <c r="A227" s="13" t="s">
        <v>682</v>
      </c>
      <c r="B227" s="55" t="s">
        <v>695</v>
      </c>
      <c r="C227" s="52">
        <v>0</v>
      </c>
      <c r="D227" s="52">
        <v>0</v>
      </c>
      <c r="E227" s="52">
        <v>0</v>
      </c>
      <c r="F227" s="52">
        <v>0</v>
      </c>
      <c r="G227" s="23">
        <v>0</v>
      </c>
      <c r="H227" s="52">
        <v>40.340000000000003</v>
      </c>
      <c r="I227" s="52">
        <v>0</v>
      </c>
      <c r="J227" s="52">
        <v>0</v>
      </c>
      <c r="K227" s="58"/>
      <c r="L227" s="90">
        <f t="shared" si="6"/>
        <v>40.340000000000003</v>
      </c>
    </row>
    <row r="228" spans="1:12" s="13" customFormat="1" x14ac:dyDescent="0.25">
      <c r="A228" s="13" t="s">
        <v>682</v>
      </c>
      <c r="B228" s="55" t="s">
        <v>696</v>
      </c>
      <c r="C228" s="52">
        <v>0</v>
      </c>
      <c r="D228" s="52">
        <v>0</v>
      </c>
      <c r="E228" s="52">
        <v>0</v>
      </c>
      <c r="F228" s="52">
        <v>0</v>
      </c>
      <c r="G228" s="23">
        <v>23.68</v>
      </c>
      <c r="H228" s="52">
        <v>0</v>
      </c>
      <c r="I228" s="52">
        <v>0</v>
      </c>
      <c r="J228" s="52">
        <v>0</v>
      </c>
      <c r="K228" s="58"/>
      <c r="L228" s="90">
        <f t="shared" si="6"/>
        <v>23.68</v>
      </c>
    </row>
    <row r="229" spans="1:12" s="13" customFormat="1" x14ac:dyDescent="0.25">
      <c r="A229" s="13" t="s">
        <v>682</v>
      </c>
      <c r="B229" s="55" t="s">
        <v>697</v>
      </c>
      <c r="C229" s="52">
        <v>0</v>
      </c>
      <c r="D229" s="52">
        <v>0</v>
      </c>
      <c r="E229" s="52">
        <v>0</v>
      </c>
      <c r="F229" s="52">
        <v>0</v>
      </c>
      <c r="G229" s="23">
        <v>15.81</v>
      </c>
      <c r="H229" s="52">
        <v>0</v>
      </c>
      <c r="I229" s="52">
        <v>0</v>
      </c>
      <c r="J229" s="52">
        <v>0</v>
      </c>
      <c r="K229" s="58"/>
      <c r="L229" s="90">
        <f t="shared" si="6"/>
        <v>15.81</v>
      </c>
    </row>
    <row r="230" spans="1:12" s="13" customFormat="1" x14ac:dyDescent="0.25">
      <c r="A230" s="13" t="s">
        <v>682</v>
      </c>
      <c r="B230" s="55" t="s">
        <v>698</v>
      </c>
      <c r="C230" s="52">
        <v>0</v>
      </c>
      <c r="D230" s="52">
        <v>0</v>
      </c>
      <c r="E230" s="52">
        <v>0</v>
      </c>
      <c r="F230" s="52">
        <v>0</v>
      </c>
      <c r="G230" s="23">
        <v>1.7</v>
      </c>
      <c r="H230" s="52">
        <v>0</v>
      </c>
      <c r="I230" s="52">
        <v>0</v>
      </c>
      <c r="J230" s="52">
        <v>0</v>
      </c>
      <c r="K230" s="58"/>
      <c r="L230" s="90">
        <f t="shared" si="6"/>
        <v>1.7</v>
      </c>
    </row>
    <row r="231" spans="1:12" s="13" customFormat="1" x14ac:dyDescent="0.25">
      <c r="A231" s="13" t="s">
        <v>682</v>
      </c>
      <c r="B231" s="55" t="s">
        <v>699</v>
      </c>
      <c r="C231" s="52">
        <v>0</v>
      </c>
      <c r="D231" s="52">
        <v>0</v>
      </c>
      <c r="E231" s="52">
        <v>0</v>
      </c>
      <c r="F231" s="52">
        <v>0</v>
      </c>
      <c r="G231" s="23">
        <v>4.4000000000000004</v>
      </c>
      <c r="H231" s="52">
        <v>0</v>
      </c>
      <c r="I231" s="52">
        <v>0</v>
      </c>
      <c r="J231" s="52">
        <v>0</v>
      </c>
      <c r="K231" s="58"/>
      <c r="L231" s="90">
        <f t="shared" si="6"/>
        <v>4.4000000000000004</v>
      </c>
    </row>
    <row r="232" spans="1:12" s="13" customFormat="1" x14ac:dyDescent="0.25">
      <c r="A232" s="13" t="s">
        <v>682</v>
      </c>
      <c r="B232" s="55" t="s">
        <v>689</v>
      </c>
      <c r="C232" s="52">
        <v>0</v>
      </c>
      <c r="D232" s="52">
        <v>0</v>
      </c>
      <c r="E232" s="52">
        <v>0</v>
      </c>
      <c r="F232" s="52">
        <v>0</v>
      </c>
      <c r="G232" s="23">
        <v>10.06</v>
      </c>
      <c r="H232" s="52">
        <v>0</v>
      </c>
      <c r="I232" s="52">
        <v>0</v>
      </c>
      <c r="J232" s="52">
        <v>0</v>
      </c>
      <c r="K232" s="58"/>
      <c r="L232" s="90">
        <f t="shared" si="6"/>
        <v>10.06</v>
      </c>
    </row>
    <row r="233" spans="1:12" s="13" customFormat="1" x14ac:dyDescent="0.25">
      <c r="A233" s="13" t="s">
        <v>683</v>
      </c>
      <c r="B233" s="55" t="s">
        <v>650</v>
      </c>
      <c r="C233" s="52">
        <v>0</v>
      </c>
      <c r="D233" s="23">
        <v>22.6</v>
      </c>
      <c r="E233" s="52">
        <v>0</v>
      </c>
      <c r="F233" s="52">
        <v>0</v>
      </c>
      <c r="G233" s="23">
        <v>0</v>
      </c>
      <c r="H233" s="52">
        <v>0</v>
      </c>
      <c r="I233" s="52">
        <v>0</v>
      </c>
      <c r="J233" s="52">
        <v>0</v>
      </c>
      <c r="K233" s="58"/>
      <c r="L233" s="90">
        <f t="shared" si="6"/>
        <v>22.6</v>
      </c>
    </row>
    <row r="234" spans="1:12" s="13" customFormat="1" x14ac:dyDescent="0.25">
      <c r="A234" s="13" t="s">
        <v>700</v>
      </c>
      <c r="B234" s="55" t="s">
        <v>701</v>
      </c>
      <c r="C234" s="52">
        <v>0</v>
      </c>
      <c r="D234" s="52">
        <v>0</v>
      </c>
      <c r="E234" s="52">
        <v>0</v>
      </c>
      <c r="F234" s="52">
        <v>0</v>
      </c>
      <c r="G234" s="23">
        <v>0</v>
      </c>
      <c r="H234" s="52">
        <v>14.15</v>
      </c>
      <c r="I234" s="52">
        <v>0</v>
      </c>
      <c r="J234" s="52">
        <v>0</v>
      </c>
      <c r="K234" s="58"/>
      <c r="L234" s="90">
        <f t="shared" si="6"/>
        <v>14.15</v>
      </c>
    </row>
    <row r="235" spans="1:12" s="13" customFormat="1" x14ac:dyDescent="0.25">
      <c r="A235" s="49" t="s">
        <v>702</v>
      </c>
      <c r="B235" s="55" t="s">
        <v>703</v>
      </c>
      <c r="C235" s="52">
        <v>0</v>
      </c>
      <c r="D235" s="52">
        <v>0</v>
      </c>
      <c r="E235" s="52">
        <v>0</v>
      </c>
      <c r="F235" s="52">
        <v>0</v>
      </c>
      <c r="G235" s="52">
        <v>3.6</v>
      </c>
      <c r="H235" s="52">
        <v>0</v>
      </c>
      <c r="I235" s="52">
        <v>0</v>
      </c>
      <c r="J235" s="52">
        <v>0</v>
      </c>
      <c r="K235" s="51"/>
      <c r="L235" s="90">
        <f t="shared" si="6"/>
        <v>3.6</v>
      </c>
    </row>
    <row r="236" spans="1:12" s="13" customFormat="1" x14ac:dyDescent="0.25">
      <c r="A236" s="49" t="s">
        <v>702</v>
      </c>
      <c r="B236" s="55" t="s">
        <v>703</v>
      </c>
      <c r="C236" s="52">
        <v>0</v>
      </c>
      <c r="D236" s="52">
        <v>0</v>
      </c>
      <c r="E236" s="52">
        <v>0</v>
      </c>
      <c r="F236" s="52">
        <v>0</v>
      </c>
      <c r="G236" s="52">
        <v>12.5</v>
      </c>
      <c r="H236" s="52">
        <v>0</v>
      </c>
      <c r="I236" s="52">
        <v>0</v>
      </c>
      <c r="J236" s="52">
        <v>0</v>
      </c>
      <c r="K236" s="51"/>
      <c r="L236" s="90">
        <f t="shared" si="6"/>
        <v>12.5</v>
      </c>
    </row>
    <row r="237" spans="1:12" s="13" customFormat="1" x14ac:dyDescent="0.25">
      <c r="A237" s="49" t="s">
        <v>702</v>
      </c>
      <c r="B237" s="55" t="s">
        <v>704</v>
      </c>
      <c r="C237" s="52">
        <v>0</v>
      </c>
      <c r="D237" s="52">
        <v>0</v>
      </c>
      <c r="E237" s="52">
        <v>0</v>
      </c>
      <c r="F237" s="52">
        <v>0</v>
      </c>
      <c r="G237" s="52">
        <v>3.25</v>
      </c>
      <c r="H237" s="52">
        <v>0</v>
      </c>
      <c r="I237" s="52">
        <v>0</v>
      </c>
      <c r="J237" s="52">
        <v>0</v>
      </c>
      <c r="K237" s="51"/>
      <c r="L237" s="90">
        <f t="shared" si="6"/>
        <v>3.25</v>
      </c>
    </row>
    <row r="238" spans="1:12" s="13" customFormat="1" x14ac:dyDescent="0.25">
      <c r="A238" s="49" t="s">
        <v>702</v>
      </c>
      <c r="B238" s="55" t="s">
        <v>685</v>
      </c>
      <c r="C238" s="52">
        <v>0</v>
      </c>
      <c r="D238" s="52">
        <v>0</v>
      </c>
      <c r="E238" s="52">
        <v>0</v>
      </c>
      <c r="F238" s="52">
        <v>0</v>
      </c>
      <c r="G238" s="52">
        <v>5.5</v>
      </c>
      <c r="H238" s="52">
        <v>0</v>
      </c>
      <c r="I238" s="52">
        <v>0</v>
      </c>
      <c r="J238" s="52">
        <v>0</v>
      </c>
      <c r="K238" s="51"/>
      <c r="L238" s="90">
        <f t="shared" si="6"/>
        <v>5.5</v>
      </c>
    </row>
    <row r="239" spans="1:12" s="13" customFormat="1" x14ac:dyDescent="0.25">
      <c r="A239" s="49" t="s">
        <v>705</v>
      </c>
      <c r="B239" s="55" t="s">
        <v>706</v>
      </c>
      <c r="C239" s="52">
        <v>0</v>
      </c>
      <c r="D239" s="52">
        <v>0</v>
      </c>
      <c r="E239" s="52">
        <v>0</v>
      </c>
      <c r="F239" s="52">
        <v>138.19999999999999</v>
      </c>
      <c r="G239" s="52">
        <v>0</v>
      </c>
      <c r="H239" s="52">
        <v>0</v>
      </c>
      <c r="I239" s="52">
        <v>0</v>
      </c>
      <c r="J239" s="52">
        <v>0</v>
      </c>
      <c r="K239" s="51"/>
      <c r="L239" s="90">
        <f t="shared" si="6"/>
        <v>138.19999999999999</v>
      </c>
    </row>
    <row r="240" spans="1:12" s="13" customFormat="1" x14ac:dyDescent="0.25">
      <c r="A240" s="49" t="s">
        <v>705</v>
      </c>
      <c r="B240" s="55" t="s">
        <v>707</v>
      </c>
      <c r="C240" s="52">
        <v>0</v>
      </c>
      <c r="D240" s="52">
        <v>0</v>
      </c>
      <c r="E240" s="52">
        <v>0</v>
      </c>
      <c r="F240" s="52">
        <v>0</v>
      </c>
      <c r="G240" s="52">
        <v>6.14</v>
      </c>
      <c r="H240" s="52">
        <v>0</v>
      </c>
      <c r="I240" s="52">
        <v>0</v>
      </c>
      <c r="J240" s="52">
        <v>0</v>
      </c>
      <c r="K240" s="51"/>
      <c r="L240" s="90">
        <f t="shared" si="6"/>
        <v>6.14</v>
      </c>
    </row>
    <row r="241" spans="1:12" s="13" customFormat="1" x14ac:dyDescent="0.25">
      <c r="A241" s="49" t="s">
        <v>708</v>
      </c>
      <c r="B241" s="55" t="s">
        <v>685</v>
      </c>
      <c r="C241" s="52">
        <v>0</v>
      </c>
      <c r="D241" s="52">
        <v>0</v>
      </c>
      <c r="E241" s="52">
        <v>0</v>
      </c>
      <c r="F241" s="52">
        <v>0</v>
      </c>
      <c r="G241" s="52">
        <v>5.5</v>
      </c>
      <c r="H241" s="52">
        <v>0</v>
      </c>
      <c r="I241" s="52">
        <v>0</v>
      </c>
      <c r="J241" s="52">
        <v>0</v>
      </c>
      <c r="K241" s="51"/>
      <c r="L241" s="90">
        <f t="shared" si="6"/>
        <v>5.5</v>
      </c>
    </row>
    <row r="242" spans="1:12" s="13" customFormat="1" x14ac:dyDescent="0.25">
      <c r="A242" s="49" t="s">
        <v>709</v>
      </c>
      <c r="B242" s="55" t="s">
        <v>710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23">
        <v>45.64</v>
      </c>
      <c r="I242" s="52">
        <v>0</v>
      </c>
      <c r="J242" s="52">
        <v>0</v>
      </c>
      <c r="K242" s="51"/>
      <c r="L242" s="90">
        <f t="shared" si="6"/>
        <v>45.64</v>
      </c>
    </row>
    <row r="243" spans="1:12" s="13" customFormat="1" x14ac:dyDescent="0.25">
      <c r="A243" s="49" t="s">
        <v>551</v>
      </c>
      <c r="B243" s="55" t="s">
        <v>711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5.8</v>
      </c>
      <c r="K243" s="51" t="s">
        <v>118</v>
      </c>
      <c r="L243" s="90">
        <f t="shared" si="6"/>
        <v>5.8</v>
      </c>
    </row>
    <row r="244" spans="1:12" s="13" customFormat="1" x14ac:dyDescent="0.25">
      <c r="A244" s="49" t="s">
        <v>712</v>
      </c>
      <c r="B244" s="55" t="s">
        <v>636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2</v>
      </c>
      <c r="K244" s="51" t="s">
        <v>634</v>
      </c>
      <c r="L244" s="90">
        <f t="shared" si="6"/>
        <v>2</v>
      </c>
    </row>
    <row r="245" spans="1:12" s="13" customFormat="1" x14ac:dyDescent="0.25">
      <c r="A245" s="49" t="s">
        <v>712</v>
      </c>
      <c r="B245" s="55" t="s">
        <v>654</v>
      </c>
      <c r="C245" s="52">
        <v>0</v>
      </c>
      <c r="D245" s="23">
        <v>17.899999999999999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1"/>
      <c r="L245" s="90">
        <f t="shared" si="6"/>
        <v>17.899999999999999</v>
      </c>
    </row>
    <row r="246" spans="1:12" s="13" customFormat="1" x14ac:dyDescent="0.25">
      <c r="A246" s="49" t="s">
        <v>712</v>
      </c>
      <c r="B246" s="55" t="s">
        <v>714</v>
      </c>
      <c r="C246" s="52">
        <v>0</v>
      </c>
      <c r="D246" s="23">
        <v>0</v>
      </c>
      <c r="E246" s="52">
        <v>0</v>
      </c>
      <c r="F246" s="52">
        <v>0</v>
      </c>
      <c r="G246" s="52">
        <v>6.95</v>
      </c>
      <c r="H246" s="52">
        <v>0</v>
      </c>
      <c r="I246" s="52">
        <v>0</v>
      </c>
      <c r="J246" s="52">
        <v>0</v>
      </c>
      <c r="K246" s="51"/>
      <c r="L246" s="90">
        <f t="shared" si="6"/>
        <v>6.95</v>
      </c>
    </row>
    <row r="247" spans="1:12" s="13" customFormat="1" x14ac:dyDescent="0.25">
      <c r="A247" s="49" t="s">
        <v>713</v>
      </c>
      <c r="B247" s="55" t="s">
        <v>649</v>
      </c>
      <c r="C247" s="52">
        <v>0</v>
      </c>
      <c r="D247" s="23">
        <v>27.3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1"/>
      <c r="L247" s="90">
        <f t="shared" si="6"/>
        <v>27.3</v>
      </c>
    </row>
    <row r="248" spans="1:12" s="13" customFormat="1" x14ac:dyDescent="0.25">
      <c r="A248" s="49" t="s">
        <v>713</v>
      </c>
      <c r="B248" s="55" t="s">
        <v>715</v>
      </c>
      <c r="C248" s="52">
        <v>0</v>
      </c>
      <c r="D248" s="23">
        <v>0</v>
      </c>
      <c r="E248" s="52">
        <v>0</v>
      </c>
      <c r="F248" s="52">
        <v>0</v>
      </c>
      <c r="G248" s="52">
        <v>6.78</v>
      </c>
      <c r="H248" s="52">
        <v>0</v>
      </c>
      <c r="I248" s="52">
        <v>0</v>
      </c>
      <c r="J248" s="52">
        <v>0</v>
      </c>
      <c r="K248" s="51"/>
      <c r="L248" s="90">
        <f t="shared" si="6"/>
        <v>6.78</v>
      </c>
    </row>
    <row r="249" spans="1:12" s="13" customFormat="1" x14ac:dyDescent="0.25">
      <c r="A249" s="57" t="s">
        <v>716</v>
      </c>
      <c r="B249" s="13" t="s">
        <v>722</v>
      </c>
      <c r="C249" s="52">
        <v>0</v>
      </c>
      <c r="D249" s="23">
        <v>29.8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1"/>
      <c r="L249" s="90">
        <f t="shared" ref="L249:L312" si="7">SUM(C249:J249)</f>
        <v>29.8</v>
      </c>
    </row>
    <row r="250" spans="1:12" s="13" customFormat="1" x14ac:dyDescent="0.25">
      <c r="A250" s="57" t="s">
        <v>717</v>
      </c>
      <c r="B250" s="13" t="s">
        <v>723</v>
      </c>
      <c r="C250" s="52">
        <v>0</v>
      </c>
      <c r="D250" s="23">
        <v>34.15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1"/>
      <c r="L250" s="90">
        <f t="shared" si="7"/>
        <v>34.15</v>
      </c>
    </row>
    <row r="251" spans="1:12" s="13" customFormat="1" x14ac:dyDescent="0.25">
      <c r="A251" s="57" t="s">
        <v>718</v>
      </c>
      <c r="B251" s="13" t="s">
        <v>724</v>
      </c>
      <c r="C251" s="52">
        <v>0</v>
      </c>
      <c r="D251" s="23">
        <v>22.6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1"/>
      <c r="L251" s="90">
        <f t="shared" si="7"/>
        <v>22.6</v>
      </c>
    </row>
    <row r="252" spans="1:12" s="13" customFormat="1" x14ac:dyDescent="0.25">
      <c r="A252" s="57" t="s">
        <v>719</v>
      </c>
      <c r="B252" s="13" t="s">
        <v>725</v>
      </c>
      <c r="C252" s="52">
        <v>0</v>
      </c>
      <c r="D252" s="23">
        <v>25.4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1"/>
      <c r="L252" s="90">
        <f t="shared" si="7"/>
        <v>25.4</v>
      </c>
    </row>
    <row r="253" spans="1:12" s="13" customFormat="1" x14ac:dyDescent="0.25">
      <c r="A253" s="57" t="s">
        <v>720</v>
      </c>
      <c r="B253" s="13" t="s">
        <v>726</v>
      </c>
      <c r="C253" s="52">
        <v>0</v>
      </c>
      <c r="D253" s="23">
        <v>7.58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1"/>
      <c r="L253" s="90">
        <f t="shared" si="7"/>
        <v>7.58</v>
      </c>
    </row>
    <row r="254" spans="1:12" s="13" customFormat="1" x14ac:dyDescent="0.25">
      <c r="A254" s="57" t="s">
        <v>720</v>
      </c>
      <c r="B254" s="13" t="s">
        <v>727</v>
      </c>
      <c r="C254" s="52">
        <v>0</v>
      </c>
      <c r="D254" s="23">
        <v>0</v>
      </c>
      <c r="E254" s="52">
        <v>0</v>
      </c>
      <c r="F254" s="52">
        <v>0</v>
      </c>
      <c r="G254" s="52">
        <v>0</v>
      </c>
      <c r="H254" s="23">
        <v>80.760000000000005</v>
      </c>
      <c r="I254" s="52">
        <v>0</v>
      </c>
      <c r="J254" s="52">
        <v>0</v>
      </c>
      <c r="K254" s="51"/>
      <c r="L254" s="90">
        <f t="shared" si="7"/>
        <v>80.760000000000005</v>
      </c>
    </row>
    <row r="255" spans="1:12" s="13" customFormat="1" x14ac:dyDescent="0.25">
      <c r="A255" s="57" t="s">
        <v>721</v>
      </c>
      <c r="B255" s="13" t="s">
        <v>728</v>
      </c>
      <c r="C255" s="52">
        <v>0</v>
      </c>
      <c r="D255" s="23">
        <v>0</v>
      </c>
      <c r="E255" s="52">
        <v>0</v>
      </c>
      <c r="F255" s="52">
        <v>0</v>
      </c>
      <c r="G255" s="52">
        <v>0</v>
      </c>
      <c r="H255" s="23">
        <v>29.78</v>
      </c>
      <c r="I255" s="52">
        <v>0</v>
      </c>
      <c r="J255" s="52">
        <v>0</v>
      </c>
      <c r="K255" s="51"/>
      <c r="L255" s="90">
        <f t="shared" si="7"/>
        <v>29.78</v>
      </c>
    </row>
    <row r="256" spans="1:12" s="13" customFormat="1" x14ac:dyDescent="0.25">
      <c r="A256" s="57" t="s">
        <v>729</v>
      </c>
      <c r="B256" s="13" t="s">
        <v>738</v>
      </c>
      <c r="C256" s="52">
        <v>0</v>
      </c>
      <c r="D256" s="23">
        <v>0</v>
      </c>
      <c r="E256" s="52">
        <v>184.6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1"/>
      <c r="L256" s="90">
        <f t="shared" si="7"/>
        <v>184.6</v>
      </c>
    </row>
    <row r="257" spans="1:12" s="13" customFormat="1" x14ac:dyDescent="0.25">
      <c r="A257" s="57" t="s">
        <v>729</v>
      </c>
      <c r="B257" s="13" t="s">
        <v>733</v>
      </c>
      <c r="C257" s="52">
        <v>0</v>
      </c>
      <c r="D257" s="23">
        <v>7.44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1"/>
      <c r="L257" s="90">
        <f t="shared" si="7"/>
        <v>7.44</v>
      </c>
    </row>
    <row r="258" spans="1:12" s="13" customFormat="1" x14ac:dyDescent="0.25">
      <c r="A258" s="57" t="s">
        <v>729</v>
      </c>
      <c r="B258" s="13" t="s">
        <v>734</v>
      </c>
      <c r="C258" s="52">
        <v>0</v>
      </c>
      <c r="D258" s="52">
        <v>0</v>
      </c>
      <c r="E258" s="52">
        <v>0</v>
      </c>
      <c r="F258" s="52">
        <v>0</v>
      </c>
      <c r="G258" s="52">
        <v>7.79</v>
      </c>
      <c r="H258" s="52">
        <v>0</v>
      </c>
      <c r="I258" s="52">
        <v>0</v>
      </c>
      <c r="J258" s="52">
        <v>0</v>
      </c>
      <c r="K258" s="51"/>
      <c r="L258" s="90">
        <f t="shared" si="7"/>
        <v>7.79</v>
      </c>
    </row>
    <row r="259" spans="1:12" s="13" customFormat="1" x14ac:dyDescent="0.25">
      <c r="A259" s="57" t="s">
        <v>730</v>
      </c>
      <c r="B259" s="13" t="s">
        <v>739</v>
      </c>
      <c r="C259" s="52">
        <v>0</v>
      </c>
      <c r="D259" s="52">
        <v>0</v>
      </c>
      <c r="E259" s="52">
        <v>0</v>
      </c>
      <c r="F259" s="52">
        <v>0</v>
      </c>
      <c r="G259" s="52">
        <v>104.47</v>
      </c>
      <c r="H259" s="52">
        <v>0</v>
      </c>
      <c r="I259" s="52">
        <v>0</v>
      </c>
      <c r="J259" s="52">
        <v>0</v>
      </c>
      <c r="K259" s="51"/>
      <c r="L259" s="90">
        <f t="shared" si="7"/>
        <v>104.47</v>
      </c>
    </row>
    <row r="260" spans="1:12" s="13" customFormat="1" x14ac:dyDescent="0.25">
      <c r="A260" s="57" t="s">
        <v>730</v>
      </c>
      <c r="B260" s="13" t="s">
        <v>735</v>
      </c>
      <c r="C260" s="52">
        <v>0</v>
      </c>
      <c r="D260" s="52">
        <v>0</v>
      </c>
      <c r="E260" s="52">
        <v>25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1"/>
      <c r="L260" s="90">
        <f t="shared" si="7"/>
        <v>25</v>
      </c>
    </row>
    <row r="261" spans="1:12" s="13" customFormat="1" x14ac:dyDescent="0.25">
      <c r="A261" s="57" t="s">
        <v>554</v>
      </c>
      <c r="B261" s="13" t="s">
        <v>740</v>
      </c>
      <c r="C261" s="52">
        <v>0</v>
      </c>
      <c r="D261" s="52">
        <v>0</v>
      </c>
      <c r="E261" s="52">
        <v>0</v>
      </c>
      <c r="F261" s="52">
        <v>0</v>
      </c>
      <c r="G261" s="52">
        <v>9.69</v>
      </c>
      <c r="H261" s="52">
        <v>0</v>
      </c>
      <c r="I261" s="52">
        <v>0</v>
      </c>
      <c r="J261" s="52">
        <v>0</v>
      </c>
      <c r="K261" s="51"/>
      <c r="L261" s="90">
        <f t="shared" si="7"/>
        <v>9.69</v>
      </c>
    </row>
    <row r="262" spans="1:12" s="13" customFormat="1" x14ac:dyDescent="0.25">
      <c r="A262" s="57" t="s">
        <v>731</v>
      </c>
      <c r="B262" s="13" t="s">
        <v>740</v>
      </c>
      <c r="C262" s="52">
        <v>0</v>
      </c>
      <c r="D262" s="52">
        <v>0</v>
      </c>
      <c r="E262" s="52">
        <v>0</v>
      </c>
      <c r="F262" s="52">
        <v>0</v>
      </c>
      <c r="G262" s="52">
        <v>9.1999999999999993</v>
      </c>
      <c r="H262" s="52">
        <v>0</v>
      </c>
      <c r="I262" s="52">
        <v>0</v>
      </c>
      <c r="J262" s="52">
        <v>0</v>
      </c>
      <c r="K262" s="51"/>
      <c r="L262" s="90">
        <f t="shared" si="7"/>
        <v>9.1999999999999993</v>
      </c>
    </row>
    <row r="263" spans="1:12" s="13" customFormat="1" x14ac:dyDescent="0.25">
      <c r="A263" s="57" t="s">
        <v>731</v>
      </c>
      <c r="B263" s="13" t="s">
        <v>741</v>
      </c>
      <c r="C263" s="52">
        <v>0</v>
      </c>
      <c r="D263" s="52">
        <v>0</v>
      </c>
      <c r="E263" s="52">
        <v>0</v>
      </c>
      <c r="F263" s="52">
        <v>0</v>
      </c>
      <c r="G263" s="52">
        <v>349.6</v>
      </c>
      <c r="H263" s="52">
        <v>0</v>
      </c>
      <c r="I263" s="52">
        <v>0</v>
      </c>
      <c r="J263" s="52">
        <v>0</v>
      </c>
      <c r="K263" s="51"/>
      <c r="L263" s="90">
        <f t="shared" si="7"/>
        <v>349.6</v>
      </c>
    </row>
    <row r="264" spans="1:12" s="13" customFormat="1" x14ac:dyDescent="0.25">
      <c r="A264" s="57" t="s">
        <v>731</v>
      </c>
      <c r="B264" s="13" t="s">
        <v>736</v>
      </c>
      <c r="C264" s="52">
        <v>0</v>
      </c>
      <c r="D264" s="52">
        <v>0</v>
      </c>
      <c r="E264" s="52">
        <v>22.42</v>
      </c>
      <c r="F264" s="52">
        <v>0</v>
      </c>
      <c r="G264" s="52">
        <v>0</v>
      </c>
      <c r="H264" s="52">
        <v>0</v>
      </c>
      <c r="I264" s="52">
        <v>0</v>
      </c>
      <c r="J264" s="52">
        <v>0</v>
      </c>
      <c r="K264" s="51"/>
      <c r="L264" s="90">
        <f t="shared" si="7"/>
        <v>22.42</v>
      </c>
    </row>
    <row r="265" spans="1:12" s="13" customFormat="1" x14ac:dyDescent="0.25">
      <c r="A265" s="57" t="s">
        <v>732</v>
      </c>
      <c r="B265" s="13" t="s">
        <v>737</v>
      </c>
      <c r="C265" s="52">
        <v>0</v>
      </c>
      <c r="D265" s="52">
        <v>0</v>
      </c>
      <c r="E265" s="52">
        <v>2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1"/>
      <c r="L265" s="90">
        <f t="shared" si="7"/>
        <v>2</v>
      </c>
    </row>
    <row r="266" spans="1:12" s="13" customFormat="1" x14ac:dyDescent="0.25">
      <c r="A266" s="57" t="s">
        <v>742</v>
      </c>
      <c r="B266" s="13" t="s">
        <v>748</v>
      </c>
      <c r="C266" s="52">
        <v>0</v>
      </c>
      <c r="D266" s="23">
        <v>0</v>
      </c>
      <c r="E266" s="23">
        <v>0</v>
      </c>
      <c r="F266" s="23">
        <v>0</v>
      </c>
      <c r="G266" s="23">
        <v>0</v>
      </c>
      <c r="H266" s="23">
        <v>0</v>
      </c>
      <c r="I266" s="23">
        <v>0</v>
      </c>
      <c r="J266" s="52">
        <v>11.98</v>
      </c>
      <c r="K266" s="51" t="s">
        <v>754</v>
      </c>
      <c r="L266" s="90">
        <f t="shared" si="7"/>
        <v>11.98</v>
      </c>
    </row>
    <row r="267" spans="1:12" s="13" customFormat="1" x14ac:dyDescent="0.25">
      <c r="A267" s="57" t="s">
        <v>743</v>
      </c>
      <c r="B267" s="13" t="s">
        <v>749</v>
      </c>
      <c r="C267" s="52">
        <v>0</v>
      </c>
      <c r="D267" s="23">
        <v>36.4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51"/>
      <c r="L267" s="90">
        <f t="shared" si="7"/>
        <v>36.4</v>
      </c>
    </row>
    <row r="268" spans="1:12" s="13" customFormat="1" x14ac:dyDescent="0.25">
      <c r="A268" s="57" t="s">
        <v>744</v>
      </c>
      <c r="B268" s="13" t="s">
        <v>753</v>
      </c>
      <c r="C268" s="52">
        <v>0</v>
      </c>
      <c r="D268" s="23">
        <v>34.700000000000003</v>
      </c>
      <c r="E268" s="23">
        <v>0</v>
      </c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51"/>
      <c r="L268" s="90">
        <f t="shared" si="7"/>
        <v>34.700000000000003</v>
      </c>
    </row>
    <row r="269" spans="1:12" s="13" customFormat="1" x14ac:dyDescent="0.25">
      <c r="A269" s="57" t="s">
        <v>745</v>
      </c>
      <c r="B269" s="13" t="s">
        <v>750</v>
      </c>
      <c r="C269" s="52">
        <v>0</v>
      </c>
      <c r="D269" s="23">
        <v>14.9</v>
      </c>
      <c r="E269" s="23">
        <v>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  <c r="K269" s="51"/>
      <c r="L269" s="90">
        <f t="shared" si="7"/>
        <v>14.9</v>
      </c>
    </row>
    <row r="270" spans="1:12" s="13" customFormat="1" x14ac:dyDescent="0.25">
      <c r="A270" s="57" t="s">
        <v>746</v>
      </c>
      <c r="B270" s="13" t="s">
        <v>751</v>
      </c>
      <c r="C270" s="52">
        <v>0</v>
      </c>
      <c r="D270" s="23">
        <v>0</v>
      </c>
      <c r="E270" s="23">
        <v>0</v>
      </c>
      <c r="F270" s="23">
        <v>0</v>
      </c>
      <c r="G270" s="52">
        <v>8</v>
      </c>
      <c r="H270" s="23">
        <v>0</v>
      </c>
      <c r="I270" s="23">
        <v>0</v>
      </c>
      <c r="J270" s="23">
        <v>0</v>
      </c>
      <c r="K270" s="51"/>
      <c r="L270" s="90">
        <f t="shared" si="7"/>
        <v>8</v>
      </c>
    </row>
    <row r="271" spans="1:12" s="13" customFormat="1" x14ac:dyDescent="0.25">
      <c r="A271" s="57" t="s">
        <v>747</v>
      </c>
      <c r="B271" s="13" t="s">
        <v>752</v>
      </c>
      <c r="C271" s="52">
        <v>0</v>
      </c>
      <c r="D271" s="23">
        <v>27.3</v>
      </c>
      <c r="E271" s="23">
        <v>0</v>
      </c>
      <c r="F271" s="23">
        <v>0</v>
      </c>
      <c r="G271" s="52">
        <v>0</v>
      </c>
      <c r="H271" s="23">
        <v>0</v>
      </c>
      <c r="I271" s="23">
        <v>0</v>
      </c>
      <c r="J271" s="23">
        <v>0</v>
      </c>
      <c r="K271" s="51"/>
      <c r="L271" s="90">
        <f t="shared" si="7"/>
        <v>27.3</v>
      </c>
    </row>
    <row r="272" spans="1:12" s="88" customFormat="1" x14ac:dyDescent="0.25">
      <c r="A272" s="57" t="s">
        <v>844</v>
      </c>
      <c r="B272" s="88" t="s">
        <v>898</v>
      </c>
      <c r="C272" s="96">
        <v>0</v>
      </c>
      <c r="D272" s="96">
        <v>18</v>
      </c>
      <c r="E272" s="96">
        <v>0</v>
      </c>
      <c r="F272" s="96">
        <v>0</v>
      </c>
      <c r="G272" s="95">
        <v>0</v>
      </c>
      <c r="H272" s="96">
        <v>0</v>
      </c>
      <c r="I272" s="96">
        <v>0</v>
      </c>
      <c r="J272" s="96">
        <v>0</v>
      </c>
      <c r="K272" s="94"/>
      <c r="L272" s="90">
        <f t="shared" si="7"/>
        <v>18</v>
      </c>
    </row>
    <row r="273" spans="1:12" s="88" customFormat="1" x14ac:dyDescent="0.25">
      <c r="A273" s="57" t="s">
        <v>892</v>
      </c>
      <c r="B273" s="88" t="s">
        <v>900</v>
      </c>
      <c r="C273" s="96">
        <v>0</v>
      </c>
      <c r="D273" s="91">
        <v>20</v>
      </c>
      <c r="E273" s="96">
        <v>0</v>
      </c>
      <c r="F273" s="96">
        <v>0</v>
      </c>
      <c r="G273" s="96">
        <v>0</v>
      </c>
      <c r="H273" s="96">
        <v>0</v>
      </c>
      <c r="I273" s="96">
        <v>0</v>
      </c>
      <c r="J273" s="96">
        <v>0</v>
      </c>
      <c r="K273" s="94"/>
      <c r="L273" s="90">
        <f t="shared" si="7"/>
        <v>20</v>
      </c>
    </row>
    <row r="274" spans="1:12" s="88" customFormat="1" x14ac:dyDescent="0.25">
      <c r="A274" s="57" t="s">
        <v>892</v>
      </c>
      <c r="B274" s="88" t="s">
        <v>899</v>
      </c>
      <c r="C274" s="96">
        <v>0</v>
      </c>
      <c r="D274" s="96">
        <v>0</v>
      </c>
      <c r="E274" s="96">
        <v>0</v>
      </c>
      <c r="F274" s="91">
        <v>4.05</v>
      </c>
      <c r="G274" s="96">
        <v>0</v>
      </c>
      <c r="H274" s="96">
        <v>0</v>
      </c>
      <c r="I274" s="96">
        <v>0</v>
      </c>
      <c r="J274" s="96">
        <v>0</v>
      </c>
      <c r="K274" s="94"/>
      <c r="L274" s="90">
        <f t="shared" si="7"/>
        <v>4.05</v>
      </c>
    </row>
    <row r="275" spans="1:12" s="88" customFormat="1" x14ac:dyDescent="0.25">
      <c r="A275" s="57" t="s">
        <v>897</v>
      </c>
      <c r="B275" s="88" t="s">
        <v>901</v>
      </c>
      <c r="C275" s="96">
        <v>0</v>
      </c>
      <c r="D275" s="96">
        <v>0</v>
      </c>
      <c r="E275" s="96">
        <v>0</v>
      </c>
      <c r="F275" s="96">
        <v>0</v>
      </c>
      <c r="G275" s="96">
        <v>0</v>
      </c>
      <c r="H275" s="91">
        <v>18.7</v>
      </c>
      <c r="I275" s="96">
        <v>0</v>
      </c>
      <c r="J275" s="96">
        <v>0</v>
      </c>
      <c r="K275" s="94"/>
      <c r="L275" s="90">
        <f t="shared" si="7"/>
        <v>18.7</v>
      </c>
    </row>
    <row r="276" spans="1:12" s="88" customFormat="1" x14ac:dyDescent="0.25">
      <c r="A276" s="57" t="s">
        <v>895</v>
      </c>
      <c r="B276" s="88" t="s">
        <v>902</v>
      </c>
      <c r="C276" s="96">
        <v>0</v>
      </c>
      <c r="D276" s="91">
        <v>17.899999999999999</v>
      </c>
      <c r="E276" s="96">
        <v>0</v>
      </c>
      <c r="F276" s="96">
        <v>0</v>
      </c>
      <c r="G276" s="96">
        <v>0</v>
      </c>
      <c r="H276" s="96">
        <v>0</v>
      </c>
      <c r="I276" s="96">
        <v>0</v>
      </c>
      <c r="J276" s="96">
        <v>0</v>
      </c>
      <c r="K276" s="94"/>
      <c r="L276" s="90">
        <f t="shared" si="7"/>
        <v>17.899999999999999</v>
      </c>
    </row>
    <row r="277" spans="1:12" s="88" customFormat="1" x14ac:dyDescent="0.25">
      <c r="A277" s="57" t="s">
        <v>893</v>
      </c>
      <c r="B277" s="88" t="s">
        <v>903</v>
      </c>
      <c r="C277" s="96">
        <v>0</v>
      </c>
      <c r="D277" s="96">
        <v>0</v>
      </c>
      <c r="E277" s="96">
        <v>0</v>
      </c>
      <c r="F277" s="91">
        <v>6.09</v>
      </c>
      <c r="G277" s="96">
        <v>0</v>
      </c>
      <c r="H277" s="96">
        <v>0</v>
      </c>
      <c r="I277" s="96">
        <v>0</v>
      </c>
      <c r="J277" s="96">
        <v>0</v>
      </c>
      <c r="K277" s="94"/>
      <c r="L277" s="90">
        <f t="shared" si="7"/>
        <v>6.09</v>
      </c>
    </row>
    <row r="278" spans="1:12" s="88" customFormat="1" x14ac:dyDescent="0.25">
      <c r="A278" s="57" t="s">
        <v>837</v>
      </c>
      <c r="B278" s="88" t="s">
        <v>904</v>
      </c>
      <c r="C278" s="96">
        <v>0</v>
      </c>
      <c r="D278" s="96">
        <v>0</v>
      </c>
      <c r="E278" s="96">
        <v>0</v>
      </c>
      <c r="F278" s="91">
        <v>2.25</v>
      </c>
      <c r="G278" s="96">
        <v>0</v>
      </c>
      <c r="H278" s="96">
        <v>0</v>
      </c>
      <c r="I278" s="96">
        <v>0</v>
      </c>
      <c r="J278" s="96">
        <v>0</v>
      </c>
      <c r="K278" s="94"/>
      <c r="L278" s="90">
        <f t="shared" si="7"/>
        <v>2.25</v>
      </c>
    </row>
    <row r="279" spans="1:12" s="88" customFormat="1" x14ac:dyDescent="0.25">
      <c r="A279" s="57" t="s">
        <v>894</v>
      </c>
      <c r="B279" s="88" t="s">
        <v>905</v>
      </c>
      <c r="C279" s="96">
        <v>0</v>
      </c>
      <c r="D279" s="96">
        <v>0</v>
      </c>
      <c r="E279" s="96">
        <v>0</v>
      </c>
      <c r="F279" s="91">
        <v>10.88</v>
      </c>
      <c r="G279" s="96">
        <v>0</v>
      </c>
      <c r="H279" s="96">
        <v>0</v>
      </c>
      <c r="I279" s="96">
        <v>0</v>
      </c>
      <c r="J279" s="96">
        <v>0</v>
      </c>
      <c r="K279" s="94"/>
      <c r="L279" s="90">
        <f t="shared" si="7"/>
        <v>10.88</v>
      </c>
    </row>
    <row r="280" spans="1:12" s="88" customFormat="1" x14ac:dyDescent="0.25">
      <c r="A280" s="57" t="s">
        <v>894</v>
      </c>
      <c r="B280" s="88" t="s">
        <v>906</v>
      </c>
      <c r="C280" s="96">
        <v>0</v>
      </c>
      <c r="D280" s="96">
        <v>0</v>
      </c>
      <c r="E280" s="91">
        <v>14.03</v>
      </c>
      <c r="F280" s="96">
        <v>0</v>
      </c>
      <c r="G280" s="96">
        <v>0</v>
      </c>
      <c r="H280" s="96">
        <v>0</v>
      </c>
      <c r="I280" s="96">
        <v>0</v>
      </c>
      <c r="J280" s="96">
        <v>0</v>
      </c>
      <c r="K280" s="94"/>
      <c r="L280" s="90">
        <f t="shared" si="7"/>
        <v>14.03</v>
      </c>
    </row>
    <row r="281" spans="1:12" s="88" customFormat="1" x14ac:dyDescent="0.25">
      <c r="A281" s="57" t="s">
        <v>891</v>
      </c>
      <c r="B281" s="88" t="s">
        <v>905</v>
      </c>
      <c r="C281" s="96">
        <v>0</v>
      </c>
      <c r="D281" s="91">
        <v>0</v>
      </c>
      <c r="E281" s="91">
        <v>0</v>
      </c>
      <c r="F281" s="91">
        <v>1.81</v>
      </c>
      <c r="G281" s="91">
        <v>0</v>
      </c>
      <c r="H281" s="91">
        <v>0</v>
      </c>
      <c r="I281" s="91">
        <v>0</v>
      </c>
      <c r="J281" s="91">
        <v>0</v>
      </c>
      <c r="K281" s="94"/>
      <c r="L281" s="90">
        <f t="shared" si="7"/>
        <v>1.81</v>
      </c>
    </row>
    <row r="282" spans="1:12" s="88" customFormat="1" x14ac:dyDescent="0.25">
      <c r="A282" s="57" t="s">
        <v>896</v>
      </c>
      <c r="B282" s="88" t="s">
        <v>908</v>
      </c>
      <c r="C282" s="96">
        <v>0</v>
      </c>
      <c r="D282" s="91">
        <v>20</v>
      </c>
      <c r="E282" s="96">
        <v>0</v>
      </c>
      <c r="F282" s="96">
        <v>0</v>
      </c>
      <c r="G282" s="96">
        <v>0</v>
      </c>
      <c r="H282" s="96">
        <v>0</v>
      </c>
      <c r="I282" s="96">
        <v>0</v>
      </c>
      <c r="J282" s="96">
        <v>0</v>
      </c>
      <c r="K282" s="94"/>
      <c r="L282" s="90">
        <f t="shared" si="7"/>
        <v>20</v>
      </c>
    </row>
    <row r="283" spans="1:12" s="88" customFormat="1" x14ac:dyDescent="0.25">
      <c r="A283" s="57" t="s">
        <v>896</v>
      </c>
      <c r="B283" s="88" t="s">
        <v>907</v>
      </c>
      <c r="C283" s="96">
        <v>0</v>
      </c>
      <c r="D283" s="91">
        <v>18</v>
      </c>
      <c r="E283" s="96">
        <v>0</v>
      </c>
      <c r="F283" s="96">
        <v>0</v>
      </c>
      <c r="G283" s="96">
        <v>0</v>
      </c>
      <c r="H283" s="96">
        <v>0</v>
      </c>
      <c r="I283" s="96">
        <v>0</v>
      </c>
      <c r="J283" s="96">
        <v>0</v>
      </c>
      <c r="K283" s="94"/>
      <c r="L283" s="90">
        <f t="shared" si="7"/>
        <v>18</v>
      </c>
    </row>
    <row r="284" spans="1:12" s="88" customFormat="1" x14ac:dyDescent="0.25">
      <c r="A284" s="57" t="s">
        <v>833</v>
      </c>
      <c r="B284" s="88" t="s">
        <v>909</v>
      </c>
      <c r="C284" s="96">
        <v>0</v>
      </c>
      <c r="D284" s="96">
        <v>0</v>
      </c>
      <c r="E284" s="96">
        <v>0</v>
      </c>
      <c r="F284" s="91">
        <v>0</v>
      </c>
      <c r="G284" s="96">
        <v>0</v>
      </c>
      <c r="H284" s="96">
        <v>214.3</v>
      </c>
      <c r="I284" s="96">
        <v>0</v>
      </c>
      <c r="J284" s="96">
        <v>0</v>
      </c>
      <c r="K284" s="94"/>
      <c r="L284" s="90">
        <f t="shared" si="7"/>
        <v>214.3</v>
      </c>
    </row>
    <row r="285" spans="1:12" s="88" customFormat="1" x14ac:dyDescent="0.25">
      <c r="A285" s="88" t="s">
        <v>926</v>
      </c>
      <c r="B285" s="88" t="s">
        <v>935</v>
      </c>
      <c r="C285" s="96">
        <v>0</v>
      </c>
      <c r="D285" s="96">
        <v>34.22</v>
      </c>
      <c r="E285" s="96">
        <v>0</v>
      </c>
      <c r="F285" s="91">
        <v>0</v>
      </c>
      <c r="G285" s="96">
        <v>0</v>
      </c>
      <c r="H285" s="96">
        <v>0</v>
      </c>
      <c r="I285" s="96">
        <v>0</v>
      </c>
      <c r="J285" s="96">
        <v>0</v>
      </c>
      <c r="K285" s="94"/>
      <c r="L285" s="90">
        <f t="shared" si="7"/>
        <v>34.22</v>
      </c>
    </row>
    <row r="286" spans="1:12" s="88" customFormat="1" x14ac:dyDescent="0.25">
      <c r="A286" s="88" t="s">
        <v>927</v>
      </c>
      <c r="B286" s="88" t="s">
        <v>936</v>
      </c>
      <c r="C286" s="96">
        <v>0</v>
      </c>
      <c r="D286" s="96">
        <v>0</v>
      </c>
      <c r="E286" s="96">
        <v>0</v>
      </c>
      <c r="F286" s="91">
        <v>0</v>
      </c>
      <c r="G286" s="96">
        <v>0</v>
      </c>
      <c r="H286" s="96">
        <v>0</v>
      </c>
      <c r="I286" s="96">
        <v>0</v>
      </c>
      <c r="J286" s="96">
        <v>26</v>
      </c>
      <c r="K286" s="94" t="s">
        <v>941</v>
      </c>
      <c r="L286" s="90">
        <f t="shared" si="7"/>
        <v>26</v>
      </c>
    </row>
    <row r="287" spans="1:12" s="88" customFormat="1" x14ac:dyDescent="0.25">
      <c r="A287" s="88" t="s">
        <v>927</v>
      </c>
      <c r="B287" s="88" t="s">
        <v>936</v>
      </c>
      <c r="C287" s="96">
        <v>0</v>
      </c>
      <c r="D287" s="96">
        <v>0</v>
      </c>
      <c r="E287" s="96">
        <v>0</v>
      </c>
      <c r="F287" s="91">
        <v>0</v>
      </c>
      <c r="G287" s="96">
        <v>0</v>
      </c>
      <c r="H287" s="96">
        <v>0</v>
      </c>
      <c r="I287" s="96">
        <v>0</v>
      </c>
      <c r="J287" s="96">
        <v>9</v>
      </c>
      <c r="K287" s="94" t="s">
        <v>941</v>
      </c>
      <c r="L287" s="90">
        <f t="shared" si="7"/>
        <v>9</v>
      </c>
    </row>
    <row r="288" spans="1:12" s="88" customFormat="1" x14ac:dyDescent="0.25">
      <c r="A288" s="88" t="s">
        <v>928</v>
      </c>
      <c r="B288" s="88" t="s">
        <v>936</v>
      </c>
      <c r="C288" s="96">
        <v>0</v>
      </c>
      <c r="D288" s="96">
        <v>0</v>
      </c>
      <c r="E288" s="96">
        <v>0</v>
      </c>
      <c r="F288" s="91">
        <v>0</v>
      </c>
      <c r="G288" s="96">
        <v>28.23</v>
      </c>
      <c r="H288" s="96">
        <v>0</v>
      </c>
      <c r="I288" s="96">
        <v>0</v>
      </c>
      <c r="J288" s="96">
        <v>0</v>
      </c>
      <c r="K288" s="94"/>
      <c r="L288" s="90">
        <f t="shared" si="7"/>
        <v>28.23</v>
      </c>
    </row>
    <row r="289" spans="1:12" s="88" customFormat="1" x14ac:dyDescent="0.25">
      <c r="A289" s="88" t="s">
        <v>929</v>
      </c>
      <c r="B289" s="88" t="s">
        <v>936</v>
      </c>
      <c r="C289" s="96">
        <v>0</v>
      </c>
      <c r="D289" s="96">
        <v>0</v>
      </c>
      <c r="E289" s="96">
        <v>0</v>
      </c>
      <c r="F289" s="91">
        <v>0</v>
      </c>
      <c r="G289" s="96">
        <v>12.57</v>
      </c>
      <c r="H289" s="96">
        <v>0</v>
      </c>
      <c r="I289" s="96">
        <v>0</v>
      </c>
      <c r="J289" s="96">
        <v>0</v>
      </c>
      <c r="K289" s="94"/>
      <c r="L289" s="90">
        <f t="shared" si="7"/>
        <v>12.57</v>
      </c>
    </row>
    <row r="290" spans="1:12" s="88" customFormat="1" x14ac:dyDescent="0.25">
      <c r="A290" s="88" t="s">
        <v>929</v>
      </c>
      <c r="B290" s="88" t="s">
        <v>937</v>
      </c>
      <c r="C290" s="96">
        <v>0</v>
      </c>
      <c r="D290" s="96">
        <v>0</v>
      </c>
      <c r="E290" s="96">
        <v>0</v>
      </c>
      <c r="F290" s="91">
        <v>39.340000000000003</v>
      </c>
      <c r="G290" s="96">
        <v>0</v>
      </c>
      <c r="H290" s="96">
        <v>0</v>
      </c>
      <c r="I290" s="96">
        <v>0</v>
      </c>
      <c r="J290" s="96">
        <v>0</v>
      </c>
      <c r="K290" s="94"/>
      <c r="L290" s="90">
        <f t="shared" si="7"/>
        <v>39.340000000000003</v>
      </c>
    </row>
    <row r="291" spans="1:12" s="88" customFormat="1" x14ac:dyDescent="0.25">
      <c r="A291" s="88" t="s">
        <v>929</v>
      </c>
      <c r="B291" s="88" t="s">
        <v>933</v>
      </c>
      <c r="C291" s="96">
        <v>0</v>
      </c>
      <c r="D291" s="96">
        <v>0</v>
      </c>
      <c r="E291" s="96">
        <v>0</v>
      </c>
      <c r="F291" s="91">
        <v>0</v>
      </c>
      <c r="G291" s="96">
        <v>39.479999999999997</v>
      </c>
      <c r="H291" s="96">
        <v>0</v>
      </c>
      <c r="I291" s="96">
        <v>0</v>
      </c>
      <c r="J291" s="96">
        <v>0</v>
      </c>
      <c r="K291" s="94"/>
      <c r="L291" s="90">
        <f t="shared" si="7"/>
        <v>39.479999999999997</v>
      </c>
    </row>
    <row r="292" spans="1:12" s="88" customFormat="1" x14ac:dyDescent="0.25">
      <c r="A292" s="88" t="s">
        <v>930</v>
      </c>
      <c r="B292" s="88" t="s">
        <v>939</v>
      </c>
      <c r="C292" s="96">
        <v>0</v>
      </c>
      <c r="D292" s="96">
        <v>0</v>
      </c>
      <c r="E292" s="96">
        <v>0</v>
      </c>
      <c r="F292" s="91">
        <v>0</v>
      </c>
      <c r="G292" s="91">
        <v>0</v>
      </c>
      <c r="H292" s="96">
        <v>0</v>
      </c>
      <c r="I292" s="96">
        <v>0</v>
      </c>
      <c r="J292" s="96">
        <v>0.81</v>
      </c>
      <c r="K292" s="94" t="s">
        <v>940</v>
      </c>
      <c r="L292" s="90">
        <f t="shared" si="7"/>
        <v>0.81</v>
      </c>
    </row>
    <row r="293" spans="1:12" s="88" customFormat="1" x14ac:dyDescent="0.25">
      <c r="A293" s="88" t="s">
        <v>931</v>
      </c>
      <c r="B293" s="88" t="s">
        <v>938</v>
      </c>
      <c r="C293" s="96">
        <v>0</v>
      </c>
      <c r="D293" s="96">
        <v>27.3</v>
      </c>
      <c r="E293" s="96">
        <v>0</v>
      </c>
      <c r="F293" s="91">
        <v>0</v>
      </c>
      <c r="G293" s="91">
        <v>0</v>
      </c>
      <c r="H293" s="96">
        <v>0</v>
      </c>
      <c r="I293" s="96">
        <v>0</v>
      </c>
      <c r="J293" s="96">
        <v>0</v>
      </c>
      <c r="K293" s="94"/>
      <c r="L293" s="90">
        <f t="shared" si="7"/>
        <v>27.3</v>
      </c>
    </row>
    <row r="294" spans="1:12" s="88" customFormat="1" x14ac:dyDescent="0.25">
      <c r="A294" s="88" t="s">
        <v>932</v>
      </c>
      <c r="B294" s="88" t="s">
        <v>934</v>
      </c>
      <c r="C294" s="96">
        <v>0</v>
      </c>
      <c r="D294" s="96">
        <v>33.5</v>
      </c>
      <c r="E294" s="96">
        <v>0</v>
      </c>
      <c r="F294" s="91">
        <v>0</v>
      </c>
      <c r="G294" s="91">
        <v>0</v>
      </c>
      <c r="H294" s="96">
        <v>0</v>
      </c>
      <c r="I294" s="96">
        <v>0</v>
      </c>
      <c r="J294" s="96">
        <v>0</v>
      </c>
      <c r="K294" s="94"/>
      <c r="L294" s="90">
        <f t="shared" si="7"/>
        <v>33.5</v>
      </c>
    </row>
    <row r="295" spans="1:12" s="88" customFormat="1" x14ac:dyDescent="0.25">
      <c r="A295" s="32" t="s">
        <v>839</v>
      </c>
      <c r="B295" s="88" t="s">
        <v>965</v>
      </c>
      <c r="C295" s="96">
        <v>0</v>
      </c>
      <c r="D295" s="96">
        <v>0</v>
      </c>
      <c r="E295" s="96">
        <v>0</v>
      </c>
      <c r="F295" s="96">
        <v>0</v>
      </c>
      <c r="G295" s="91">
        <v>0</v>
      </c>
      <c r="H295" s="96">
        <v>8</v>
      </c>
      <c r="I295" s="96">
        <v>0</v>
      </c>
      <c r="J295" s="96">
        <v>0</v>
      </c>
      <c r="K295" s="94"/>
      <c r="L295" s="90">
        <f t="shared" si="7"/>
        <v>8</v>
      </c>
    </row>
    <row r="296" spans="1:12" s="88" customFormat="1" x14ac:dyDescent="0.25">
      <c r="A296" s="32" t="s">
        <v>839</v>
      </c>
      <c r="B296" s="88" t="s">
        <v>966</v>
      </c>
      <c r="C296" s="96">
        <v>0</v>
      </c>
      <c r="D296" s="96">
        <v>0</v>
      </c>
      <c r="E296" s="96">
        <v>0</v>
      </c>
      <c r="F296" s="96">
        <v>0</v>
      </c>
      <c r="G296" s="91">
        <v>7.1</v>
      </c>
      <c r="H296" s="96">
        <v>0</v>
      </c>
      <c r="I296" s="96">
        <v>0</v>
      </c>
      <c r="J296" s="96">
        <v>0</v>
      </c>
      <c r="K296" s="94"/>
      <c r="L296" s="90">
        <f t="shared" si="7"/>
        <v>7.1</v>
      </c>
    </row>
    <row r="297" spans="1:12" s="88" customFormat="1" x14ac:dyDescent="0.25">
      <c r="A297" s="32" t="s">
        <v>952</v>
      </c>
      <c r="B297" s="88" t="s">
        <v>967</v>
      </c>
      <c r="C297" s="96">
        <v>0</v>
      </c>
      <c r="D297" s="96">
        <v>0</v>
      </c>
      <c r="E297" s="96">
        <v>0</v>
      </c>
      <c r="F297" s="96">
        <v>0</v>
      </c>
      <c r="G297" s="91">
        <v>10.5</v>
      </c>
      <c r="H297" s="96">
        <v>0</v>
      </c>
      <c r="I297" s="96">
        <v>0</v>
      </c>
      <c r="J297" s="96">
        <v>0</v>
      </c>
      <c r="K297" s="94"/>
      <c r="L297" s="90">
        <f t="shared" si="7"/>
        <v>10.5</v>
      </c>
    </row>
    <row r="298" spans="1:12" s="88" customFormat="1" x14ac:dyDescent="0.25">
      <c r="A298" s="32" t="s">
        <v>953</v>
      </c>
      <c r="B298" s="88" t="s">
        <v>957</v>
      </c>
      <c r="C298" s="96">
        <v>0</v>
      </c>
      <c r="D298" s="96">
        <v>9.1</v>
      </c>
      <c r="E298" s="96">
        <v>0</v>
      </c>
      <c r="F298" s="96">
        <v>0</v>
      </c>
      <c r="G298" s="96">
        <v>0</v>
      </c>
      <c r="H298" s="96">
        <v>0</v>
      </c>
      <c r="I298" s="96">
        <v>0</v>
      </c>
      <c r="J298" s="96">
        <v>0</v>
      </c>
      <c r="K298" s="94"/>
      <c r="L298" s="90">
        <f t="shared" si="7"/>
        <v>9.1</v>
      </c>
    </row>
    <row r="299" spans="1:12" s="88" customFormat="1" x14ac:dyDescent="0.25">
      <c r="A299" s="32" t="s">
        <v>954</v>
      </c>
      <c r="B299" s="88" t="s">
        <v>958</v>
      </c>
      <c r="C299" s="96">
        <v>0</v>
      </c>
      <c r="D299" s="96">
        <v>22.4</v>
      </c>
      <c r="E299" s="96">
        <v>0</v>
      </c>
      <c r="F299" s="96">
        <v>0</v>
      </c>
      <c r="G299" s="96">
        <v>0</v>
      </c>
      <c r="H299" s="96">
        <v>0</v>
      </c>
      <c r="I299" s="96">
        <v>0</v>
      </c>
      <c r="J299" s="96">
        <v>0</v>
      </c>
      <c r="K299" s="94"/>
      <c r="L299" s="90">
        <f t="shared" si="7"/>
        <v>22.4</v>
      </c>
    </row>
    <row r="300" spans="1:12" s="88" customFormat="1" x14ac:dyDescent="0.25">
      <c r="A300" s="32" t="s">
        <v>954</v>
      </c>
      <c r="B300" s="88" t="s">
        <v>959</v>
      </c>
      <c r="C300" s="96">
        <v>0</v>
      </c>
      <c r="D300" s="96">
        <v>15.71</v>
      </c>
      <c r="E300" s="96">
        <v>0</v>
      </c>
      <c r="F300" s="96">
        <v>0</v>
      </c>
      <c r="G300" s="96">
        <v>0</v>
      </c>
      <c r="H300" s="96">
        <v>0</v>
      </c>
      <c r="I300" s="96">
        <v>0</v>
      </c>
      <c r="J300" s="96">
        <v>0</v>
      </c>
      <c r="K300" s="94"/>
      <c r="L300" s="90">
        <f t="shared" si="7"/>
        <v>15.71</v>
      </c>
    </row>
    <row r="301" spans="1:12" s="88" customFormat="1" x14ac:dyDescent="0.25">
      <c r="A301" s="32" t="s">
        <v>954</v>
      </c>
      <c r="B301" s="88" t="s">
        <v>960</v>
      </c>
      <c r="C301" s="96">
        <v>0</v>
      </c>
      <c r="D301" s="96">
        <v>20</v>
      </c>
      <c r="E301" s="96">
        <v>0</v>
      </c>
      <c r="F301" s="96">
        <v>0</v>
      </c>
      <c r="G301" s="96">
        <v>0</v>
      </c>
      <c r="H301" s="96">
        <v>0</v>
      </c>
      <c r="I301" s="96">
        <v>0</v>
      </c>
      <c r="J301" s="96">
        <v>0</v>
      </c>
      <c r="K301" s="94"/>
      <c r="L301" s="90">
        <f t="shared" si="7"/>
        <v>20</v>
      </c>
    </row>
    <row r="302" spans="1:12" s="88" customFormat="1" x14ac:dyDescent="0.25">
      <c r="A302" s="32" t="s">
        <v>954</v>
      </c>
      <c r="B302" s="88" t="s">
        <v>961</v>
      </c>
      <c r="C302" s="96">
        <v>0</v>
      </c>
      <c r="D302" s="96">
        <v>7.5</v>
      </c>
      <c r="E302" s="96">
        <v>0</v>
      </c>
      <c r="F302" s="96">
        <v>0</v>
      </c>
      <c r="G302" s="96">
        <v>0</v>
      </c>
      <c r="H302" s="96">
        <v>0</v>
      </c>
      <c r="I302" s="96">
        <v>0</v>
      </c>
      <c r="J302" s="96">
        <v>0</v>
      </c>
      <c r="K302" s="94"/>
      <c r="L302" s="90">
        <f t="shared" si="7"/>
        <v>7.5</v>
      </c>
    </row>
    <row r="303" spans="1:12" s="88" customFormat="1" x14ac:dyDescent="0.25">
      <c r="A303" s="32" t="s">
        <v>955</v>
      </c>
      <c r="B303" s="88" t="s">
        <v>962</v>
      </c>
      <c r="C303" s="96">
        <v>0</v>
      </c>
      <c r="D303" s="96">
        <v>15.7</v>
      </c>
      <c r="E303" s="96">
        <v>0</v>
      </c>
      <c r="F303" s="96">
        <v>0</v>
      </c>
      <c r="G303" s="96">
        <v>0</v>
      </c>
      <c r="H303" s="96">
        <v>0</v>
      </c>
      <c r="I303" s="96">
        <v>0</v>
      </c>
      <c r="J303" s="96">
        <v>0</v>
      </c>
      <c r="K303" s="94"/>
      <c r="L303" s="90">
        <f t="shared" si="7"/>
        <v>15.7</v>
      </c>
    </row>
    <row r="304" spans="1:12" s="88" customFormat="1" x14ac:dyDescent="0.25">
      <c r="A304" s="32" t="s">
        <v>955</v>
      </c>
      <c r="B304" s="88" t="s">
        <v>963</v>
      </c>
      <c r="C304" s="96">
        <v>0</v>
      </c>
      <c r="D304" s="96">
        <v>0</v>
      </c>
      <c r="E304" s="96">
        <v>0</v>
      </c>
      <c r="F304" s="96">
        <v>0</v>
      </c>
      <c r="G304" s="96">
        <v>0</v>
      </c>
      <c r="H304" s="96">
        <v>0</v>
      </c>
      <c r="I304" s="96">
        <v>0</v>
      </c>
      <c r="J304" s="96">
        <v>2</v>
      </c>
      <c r="K304" s="94" t="s">
        <v>969</v>
      </c>
      <c r="L304" s="90">
        <f t="shared" si="7"/>
        <v>2</v>
      </c>
    </row>
    <row r="305" spans="1:12" s="88" customFormat="1" x14ac:dyDescent="0.25">
      <c r="A305" s="32" t="s">
        <v>956</v>
      </c>
      <c r="B305" s="88" t="s">
        <v>968</v>
      </c>
      <c r="C305" s="96">
        <v>0</v>
      </c>
      <c r="D305" s="96">
        <v>0</v>
      </c>
      <c r="E305" s="96">
        <v>0</v>
      </c>
      <c r="F305" s="96">
        <v>0</v>
      </c>
      <c r="G305" s="91">
        <v>7.98</v>
      </c>
      <c r="H305" s="96">
        <v>0</v>
      </c>
      <c r="I305" s="96">
        <v>0</v>
      </c>
      <c r="J305" s="96">
        <v>0</v>
      </c>
      <c r="K305" s="94"/>
      <c r="L305" s="90">
        <f t="shared" si="7"/>
        <v>7.98</v>
      </c>
    </row>
    <row r="306" spans="1:12" s="88" customFormat="1" x14ac:dyDescent="0.25">
      <c r="A306" s="32" t="s">
        <v>956</v>
      </c>
      <c r="B306" s="88" t="s">
        <v>964</v>
      </c>
      <c r="C306" s="96">
        <v>0</v>
      </c>
      <c r="D306" s="96">
        <v>15.7</v>
      </c>
      <c r="E306" s="96">
        <v>0</v>
      </c>
      <c r="F306" s="96">
        <v>0</v>
      </c>
      <c r="G306" s="96">
        <v>0</v>
      </c>
      <c r="H306" s="96">
        <v>0</v>
      </c>
      <c r="I306" s="96">
        <v>0</v>
      </c>
      <c r="J306" s="96">
        <v>0</v>
      </c>
      <c r="K306" s="94"/>
      <c r="L306" s="90">
        <f t="shared" si="7"/>
        <v>15.7</v>
      </c>
    </row>
    <row r="307" spans="1:12" s="88" customFormat="1" x14ac:dyDescent="0.25">
      <c r="A307" s="32" t="s">
        <v>987</v>
      </c>
      <c r="B307" s="88" t="s">
        <v>998</v>
      </c>
      <c r="C307" s="96">
        <v>0</v>
      </c>
      <c r="D307" s="96">
        <v>0</v>
      </c>
      <c r="E307" s="96">
        <v>0</v>
      </c>
      <c r="F307" s="96">
        <v>0</v>
      </c>
      <c r="G307" s="96">
        <v>0</v>
      </c>
      <c r="H307" s="96">
        <v>0</v>
      </c>
      <c r="I307" s="96">
        <v>0</v>
      </c>
      <c r="J307" s="96">
        <v>6.13</v>
      </c>
      <c r="K307" s="94" t="s">
        <v>754</v>
      </c>
      <c r="L307" s="90">
        <f t="shared" si="7"/>
        <v>6.13</v>
      </c>
    </row>
    <row r="308" spans="1:12" s="88" customFormat="1" x14ac:dyDescent="0.25">
      <c r="A308" s="32" t="s">
        <v>988</v>
      </c>
      <c r="B308" s="88" t="s">
        <v>993</v>
      </c>
      <c r="C308" s="96">
        <v>0</v>
      </c>
      <c r="D308" s="96">
        <v>20.6</v>
      </c>
      <c r="E308" s="96">
        <v>0</v>
      </c>
      <c r="F308" s="96">
        <v>0</v>
      </c>
      <c r="G308" s="96">
        <v>0</v>
      </c>
      <c r="H308" s="96">
        <v>0</v>
      </c>
      <c r="I308" s="96">
        <v>0</v>
      </c>
      <c r="J308" s="96">
        <v>0</v>
      </c>
      <c r="K308" s="94"/>
      <c r="L308" s="90">
        <f t="shared" si="7"/>
        <v>20.6</v>
      </c>
    </row>
    <row r="309" spans="1:12" s="88" customFormat="1" x14ac:dyDescent="0.25">
      <c r="A309" s="32" t="s">
        <v>989</v>
      </c>
      <c r="B309" s="88" t="s">
        <v>994</v>
      </c>
      <c r="C309" s="96">
        <v>0</v>
      </c>
      <c r="D309" s="96">
        <v>0</v>
      </c>
      <c r="E309" s="96">
        <v>0</v>
      </c>
      <c r="F309" s="96">
        <v>0</v>
      </c>
      <c r="G309" s="96">
        <v>0</v>
      </c>
      <c r="H309" s="96">
        <v>36</v>
      </c>
      <c r="I309" s="96">
        <v>0</v>
      </c>
      <c r="J309" s="96">
        <v>0</v>
      </c>
      <c r="K309" s="94"/>
      <c r="L309" s="90">
        <f t="shared" si="7"/>
        <v>36</v>
      </c>
    </row>
    <row r="310" spans="1:12" s="88" customFormat="1" x14ac:dyDescent="0.25">
      <c r="A310" s="32" t="s">
        <v>990</v>
      </c>
      <c r="B310" s="88" t="s">
        <v>995</v>
      </c>
      <c r="C310" s="96">
        <v>0</v>
      </c>
      <c r="D310" s="96">
        <v>26</v>
      </c>
      <c r="E310" s="96">
        <v>0</v>
      </c>
      <c r="F310" s="96">
        <v>0</v>
      </c>
      <c r="G310" s="96">
        <v>0</v>
      </c>
      <c r="H310" s="96">
        <v>0</v>
      </c>
      <c r="I310" s="96">
        <v>0</v>
      </c>
      <c r="J310" s="96">
        <v>0</v>
      </c>
      <c r="K310" s="94"/>
      <c r="L310" s="90">
        <f t="shared" si="7"/>
        <v>26</v>
      </c>
    </row>
    <row r="311" spans="1:12" s="88" customFormat="1" x14ac:dyDescent="0.25">
      <c r="A311" s="32" t="s">
        <v>991</v>
      </c>
      <c r="B311" s="88" t="s">
        <v>996</v>
      </c>
      <c r="C311" s="96">
        <v>0</v>
      </c>
      <c r="D311" s="96">
        <v>0</v>
      </c>
      <c r="E311" s="96">
        <v>0</v>
      </c>
      <c r="F311" s="96">
        <v>0</v>
      </c>
      <c r="G311" s="96">
        <v>0</v>
      </c>
      <c r="H311" s="96">
        <v>39</v>
      </c>
      <c r="I311" s="96">
        <v>0</v>
      </c>
      <c r="J311" s="96">
        <v>0</v>
      </c>
      <c r="K311" s="94"/>
      <c r="L311" s="90">
        <f t="shared" si="7"/>
        <v>39</v>
      </c>
    </row>
    <row r="312" spans="1:12" s="88" customFormat="1" x14ac:dyDescent="0.25">
      <c r="A312" s="32" t="s">
        <v>992</v>
      </c>
      <c r="B312" s="88" t="s">
        <v>997</v>
      </c>
      <c r="C312" s="96">
        <v>0</v>
      </c>
      <c r="D312" s="96">
        <v>20</v>
      </c>
      <c r="E312" s="96">
        <v>0</v>
      </c>
      <c r="F312" s="96">
        <v>0</v>
      </c>
      <c r="G312" s="96">
        <v>0</v>
      </c>
      <c r="H312" s="96">
        <v>0</v>
      </c>
      <c r="I312" s="96">
        <v>0</v>
      </c>
      <c r="J312" s="96">
        <v>0</v>
      </c>
      <c r="K312" s="94"/>
      <c r="L312" s="90">
        <f t="shared" si="7"/>
        <v>20</v>
      </c>
    </row>
    <row r="313" spans="1:12" s="88" customFormat="1" x14ac:dyDescent="0.25">
      <c r="A313" s="32" t="s">
        <v>1009</v>
      </c>
      <c r="B313" s="88" t="s">
        <v>1016</v>
      </c>
      <c r="C313" s="96">
        <v>0</v>
      </c>
      <c r="D313" s="96">
        <v>0</v>
      </c>
      <c r="E313" s="96">
        <v>0</v>
      </c>
      <c r="F313" s="96">
        <v>0</v>
      </c>
      <c r="G313" s="96">
        <v>27.95</v>
      </c>
      <c r="H313" s="96">
        <v>0</v>
      </c>
      <c r="I313" s="96">
        <v>0</v>
      </c>
      <c r="J313" s="96">
        <v>0</v>
      </c>
      <c r="K313" s="94"/>
      <c r="L313" s="90">
        <f t="shared" ref="L313:L362" si="8">SUM(C313:J313)</f>
        <v>27.95</v>
      </c>
    </row>
    <row r="314" spans="1:12" s="88" customFormat="1" x14ac:dyDescent="0.25">
      <c r="A314" s="32" t="s">
        <v>1010</v>
      </c>
      <c r="B314" s="88" t="s">
        <v>1017</v>
      </c>
      <c r="C314" s="96">
        <v>0</v>
      </c>
      <c r="D314" s="96">
        <v>0</v>
      </c>
      <c r="E314" s="96">
        <v>0</v>
      </c>
      <c r="F314" s="96">
        <v>0</v>
      </c>
      <c r="G314" s="96">
        <v>42.5</v>
      </c>
      <c r="H314" s="96">
        <v>0</v>
      </c>
      <c r="I314" s="96">
        <v>0</v>
      </c>
      <c r="J314" s="96">
        <v>0</v>
      </c>
      <c r="K314" s="94"/>
      <c r="L314" s="90">
        <f t="shared" si="8"/>
        <v>42.5</v>
      </c>
    </row>
    <row r="315" spans="1:12" s="88" customFormat="1" x14ac:dyDescent="0.25">
      <c r="A315" s="32" t="s">
        <v>1011</v>
      </c>
      <c r="B315" s="88" t="s">
        <v>1018</v>
      </c>
      <c r="C315" s="96">
        <v>0</v>
      </c>
      <c r="D315" s="96">
        <v>6.1</v>
      </c>
      <c r="E315" s="96">
        <v>0</v>
      </c>
      <c r="F315" s="96">
        <v>0</v>
      </c>
      <c r="G315" s="96">
        <v>0</v>
      </c>
      <c r="H315" s="96">
        <v>0</v>
      </c>
      <c r="I315" s="96">
        <v>0</v>
      </c>
      <c r="J315" s="96">
        <v>0</v>
      </c>
      <c r="K315" s="94"/>
      <c r="L315" s="90">
        <f t="shared" si="8"/>
        <v>6.1</v>
      </c>
    </row>
    <row r="316" spans="1:12" s="88" customFormat="1" x14ac:dyDescent="0.25">
      <c r="A316" s="32" t="s">
        <v>885</v>
      </c>
      <c r="B316" s="88" t="s">
        <v>1018</v>
      </c>
      <c r="C316" s="96">
        <v>0</v>
      </c>
      <c r="D316" s="96">
        <v>5.5</v>
      </c>
      <c r="E316" s="96">
        <v>0</v>
      </c>
      <c r="F316" s="96">
        <v>0</v>
      </c>
      <c r="G316" s="96">
        <v>0</v>
      </c>
      <c r="H316" s="96">
        <v>0</v>
      </c>
      <c r="I316" s="96">
        <v>0</v>
      </c>
      <c r="J316" s="96">
        <v>0</v>
      </c>
      <c r="K316" s="94"/>
      <c r="L316" s="90">
        <f t="shared" si="8"/>
        <v>5.5</v>
      </c>
    </row>
    <row r="317" spans="1:12" s="88" customFormat="1" x14ac:dyDescent="0.25">
      <c r="A317" s="32" t="s">
        <v>885</v>
      </c>
      <c r="B317" s="88" t="s">
        <v>1018</v>
      </c>
      <c r="C317" s="96">
        <v>0</v>
      </c>
      <c r="D317" s="96">
        <v>17.5</v>
      </c>
      <c r="E317" s="96">
        <v>0</v>
      </c>
      <c r="F317" s="96">
        <v>0</v>
      </c>
      <c r="G317" s="96">
        <v>0</v>
      </c>
      <c r="H317" s="96">
        <v>0</v>
      </c>
      <c r="I317" s="96">
        <v>0</v>
      </c>
      <c r="J317" s="96">
        <v>0</v>
      </c>
      <c r="K317" s="94"/>
      <c r="L317" s="90">
        <f t="shared" si="8"/>
        <v>17.5</v>
      </c>
    </row>
    <row r="318" spans="1:12" s="88" customFormat="1" x14ac:dyDescent="0.25">
      <c r="A318" s="32" t="s">
        <v>863</v>
      </c>
      <c r="B318" s="88" t="s">
        <v>1019</v>
      </c>
      <c r="C318" s="96">
        <v>0</v>
      </c>
      <c r="D318" s="96">
        <v>0</v>
      </c>
      <c r="E318" s="96">
        <v>0</v>
      </c>
      <c r="F318" s="96">
        <v>0</v>
      </c>
      <c r="G318" s="96">
        <v>0</v>
      </c>
      <c r="H318" s="96">
        <v>195.6</v>
      </c>
      <c r="I318" s="96">
        <v>0</v>
      </c>
      <c r="J318" s="96">
        <v>0</v>
      </c>
      <c r="K318" s="94"/>
      <c r="L318" s="90">
        <f t="shared" si="8"/>
        <v>195.6</v>
      </c>
    </row>
    <row r="319" spans="1:12" s="88" customFormat="1" x14ac:dyDescent="0.25">
      <c r="A319" s="32" t="s">
        <v>863</v>
      </c>
      <c r="B319" s="88" t="s">
        <v>1020</v>
      </c>
      <c r="C319" s="96">
        <v>0</v>
      </c>
      <c r="D319" s="96">
        <v>18.2</v>
      </c>
      <c r="E319" s="96">
        <v>0</v>
      </c>
      <c r="F319" s="96">
        <v>0</v>
      </c>
      <c r="G319" s="96">
        <v>0</v>
      </c>
      <c r="H319" s="96">
        <v>0</v>
      </c>
      <c r="I319" s="96">
        <v>0</v>
      </c>
      <c r="J319" s="96">
        <v>0</v>
      </c>
      <c r="K319" s="94"/>
      <c r="L319" s="90">
        <f t="shared" si="8"/>
        <v>18.2</v>
      </c>
    </row>
    <row r="320" spans="1:12" s="88" customFormat="1" x14ac:dyDescent="0.25">
      <c r="A320" s="32" t="s">
        <v>1012</v>
      </c>
      <c r="B320" s="88" t="s">
        <v>1021</v>
      </c>
      <c r="C320" s="96">
        <v>0</v>
      </c>
      <c r="D320" s="96">
        <v>15.7</v>
      </c>
      <c r="E320" s="96">
        <v>0</v>
      </c>
      <c r="F320" s="96">
        <v>0</v>
      </c>
      <c r="G320" s="96">
        <v>0</v>
      </c>
      <c r="H320" s="96">
        <v>0</v>
      </c>
      <c r="I320" s="96">
        <v>0</v>
      </c>
      <c r="J320" s="96">
        <v>0</v>
      </c>
      <c r="K320" s="94"/>
      <c r="L320" s="90">
        <f t="shared" si="8"/>
        <v>15.7</v>
      </c>
    </row>
    <row r="321" spans="1:12" s="88" customFormat="1" x14ac:dyDescent="0.25">
      <c r="A321" s="32" t="s">
        <v>1013</v>
      </c>
      <c r="B321" s="88" t="s">
        <v>1022</v>
      </c>
      <c r="C321" s="96">
        <v>0</v>
      </c>
      <c r="D321" s="96">
        <v>4</v>
      </c>
      <c r="E321" s="96">
        <v>0</v>
      </c>
      <c r="F321" s="96">
        <v>0</v>
      </c>
      <c r="G321" s="96">
        <v>0</v>
      </c>
      <c r="H321" s="96">
        <v>0</v>
      </c>
      <c r="I321" s="96">
        <v>0</v>
      </c>
      <c r="J321" s="96">
        <v>0</v>
      </c>
      <c r="K321" s="94"/>
      <c r="L321" s="90">
        <f t="shared" si="8"/>
        <v>4</v>
      </c>
    </row>
    <row r="322" spans="1:12" s="88" customFormat="1" x14ac:dyDescent="0.25">
      <c r="A322" s="32" t="s">
        <v>1013</v>
      </c>
      <c r="B322" s="88" t="s">
        <v>1022</v>
      </c>
      <c r="C322" s="96">
        <v>0</v>
      </c>
      <c r="D322" s="96">
        <v>18.2</v>
      </c>
      <c r="E322" s="96">
        <v>0</v>
      </c>
      <c r="F322" s="96">
        <v>0</v>
      </c>
      <c r="G322" s="96">
        <v>0</v>
      </c>
      <c r="H322" s="96">
        <v>0</v>
      </c>
      <c r="I322" s="96">
        <v>0</v>
      </c>
      <c r="J322" s="96">
        <v>0</v>
      </c>
      <c r="K322" s="94"/>
      <c r="L322" s="90">
        <f t="shared" si="8"/>
        <v>18.2</v>
      </c>
    </row>
    <row r="323" spans="1:12" s="88" customFormat="1" x14ac:dyDescent="0.25">
      <c r="A323" s="32" t="s">
        <v>1013</v>
      </c>
      <c r="B323" s="88" t="s">
        <v>1023</v>
      </c>
      <c r="C323" s="96">
        <v>0</v>
      </c>
      <c r="D323" s="96">
        <v>0</v>
      </c>
      <c r="E323" s="96">
        <v>0</v>
      </c>
      <c r="F323" s="96">
        <v>0</v>
      </c>
      <c r="G323" s="96">
        <v>12</v>
      </c>
      <c r="H323" s="96">
        <v>0</v>
      </c>
      <c r="I323" s="96">
        <v>0</v>
      </c>
      <c r="J323" s="96">
        <v>0</v>
      </c>
      <c r="K323" s="94"/>
      <c r="L323" s="90">
        <f t="shared" si="8"/>
        <v>12</v>
      </c>
    </row>
    <row r="324" spans="1:12" s="88" customFormat="1" x14ac:dyDescent="0.25">
      <c r="A324" s="32" t="s">
        <v>1013</v>
      </c>
      <c r="B324" s="88" t="s">
        <v>1024</v>
      </c>
      <c r="C324" s="96">
        <v>0</v>
      </c>
      <c r="D324" s="96">
        <v>0</v>
      </c>
      <c r="E324" s="96">
        <v>0</v>
      </c>
      <c r="F324" s="96">
        <v>0</v>
      </c>
      <c r="G324" s="96">
        <v>0</v>
      </c>
      <c r="H324" s="96">
        <v>150.69999999999999</v>
      </c>
      <c r="I324" s="96">
        <v>0</v>
      </c>
      <c r="J324" s="96">
        <v>0</v>
      </c>
      <c r="K324" s="94"/>
      <c r="L324" s="90">
        <f t="shared" si="8"/>
        <v>150.69999999999999</v>
      </c>
    </row>
    <row r="325" spans="1:12" s="88" customFormat="1" x14ac:dyDescent="0.25">
      <c r="A325" s="32" t="s">
        <v>1014</v>
      </c>
      <c r="B325" s="88" t="s">
        <v>1025</v>
      </c>
      <c r="C325" s="96">
        <v>0</v>
      </c>
      <c r="D325" s="96">
        <v>0</v>
      </c>
      <c r="E325" s="96">
        <v>0</v>
      </c>
      <c r="F325" s="96">
        <v>0</v>
      </c>
      <c r="G325" s="96">
        <v>14.45</v>
      </c>
      <c r="H325" s="96">
        <v>0</v>
      </c>
      <c r="I325" s="96">
        <v>0</v>
      </c>
      <c r="J325" s="96">
        <v>0</v>
      </c>
      <c r="K325" s="94"/>
      <c r="L325" s="90">
        <f t="shared" si="8"/>
        <v>14.45</v>
      </c>
    </row>
    <row r="326" spans="1:12" s="88" customFormat="1" x14ac:dyDescent="0.25">
      <c r="A326" s="32" t="s">
        <v>1015</v>
      </c>
      <c r="B326" s="88" t="s">
        <v>1026</v>
      </c>
      <c r="C326" s="96">
        <v>0</v>
      </c>
      <c r="D326" s="96">
        <v>5.5</v>
      </c>
      <c r="E326" s="96">
        <v>0</v>
      </c>
      <c r="F326" s="96">
        <v>0</v>
      </c>
      <c r="G326" s="96">
        <v>0</v>
      </c>
      <c r="H326" s="96">
        <v>0</v>
      </c>
      <c r="I326" s="96">
        <v>0</v>
      </c>
      <c r="J326" s="96">
        <v>0</v>
      </c>
      <c r="K326" s="94"/>
      <c r="L326" s="90">
        <f t="shared" si="8"/>
        <v>5.5</v>
      </c>
    </row>
    <row r="327" spans="1:12" s="88" customFormat="1" x14ac:dyDescent="0.25">
      <c r="A327" s="32" t="s">
        <v>1015</v>
      </c>
      <c r="B327" s="88" t="s">
        <v>1026</v>
      </c>
      <c r="C327" s="96">
        <v>0</v>
      </c>
      <c r="D327" s="96">
        <v>17.5</v>
      </c>
      <c r="E327" s="96">
        <v>0</v>
      </c>
      <c r="F327" s="96">
        <v>0</v>
      </c>
      <c r="G327" s="96">
        <v>0</v>
      </c>
      <c r="H327" s="96">
        <v>0</v>
      </c>
      <c r="I327" s="96">
        <v>0</v>
      </c>
      <c r="J327" s="96">
        <v>0</v>
      </c>
      <c r="K327" s="94"/>
      <c r="L327" s="90">
        <f t="shared" si="8"/>
        <v>17.5</v>
      </c>
    </row>
    <row r="328" spans="1:12" s="88" customFormat="1" x14ac:dyDescent="0.25">
      <c r="A328" s="32" t="s">
        <v>1050</v>
      </c>
      <c r="B328" s="88" t="s">
        <v>1058</v>
      </c>
      <c r="C328" s="36">
        <v>0</v>
      </c>
      <c r="D328" s="36">
        <v>5.5</v>
      </c>
      <c r="E328" s="79">
        <v>0</v>
      </c>
      <c r="F328" s="36">
        <v>0</v>
      </c>
      <c r="G328" s="79">
        <v>0</v>
      </c>
      <c r="H328" s="79">
        <v>0</v>
      </c>
      <c r="I328" s="79">
        <v>0</v>
      </c>
      <c r="J328" s="79">
        <v>0</v>
      </c>
      <c r="K328" s="94"/>
      <c r="L328" s="90">
        <f t="shared" si="8"/>
        <v>5.5</v>
      </c>
    </row>
    <row r="329" spans="1:12" s="88" customFormat="1" x14ac:dyDescent="0.25">
      <c r="A329" s="32" t="s">
        <v>1050</v>
      </c>
      <c r="B329" s="88" t="s">
        <v>1059</v>
      </c>
      <c r="C329" s="36">
        <v>0</v>
      </c>
      <c r="D329" s="36">
        <v>0</v>
      </c>
      <c r="E329" s="79">
        <v>0</v>
      </c>
      <c r="F329" s="36">
        <v>0</v>
      </c>
      <c r="G329" s="79">
        <v>5.75</v>
      </c>
      <c r="H329" s="79">
        <v>0</v>
      </c>
      <c r="I329" s="79">
        <v>0</v>
      </c>
      <c r="J329" s="79">
        <v>0</v>
      </c>
      <c r="K329" s="94"/>
      <c r="L329" s="90">
        <f t="shared" si="8"/>
        <v>5.75</v>
      </c>
    </row>
    <row r="330" spans="1:12" s="88" customFormat="1" x14ac:dyDescent="0.25">
      <c r="A330" s="32" t="s">
        <v>1051</v>
      </c>
      <c r="B330" s="88" t="s">
        <v>1059</v>
      </c>
      <c r="C330" s="36">
        <v>0</v>
      </c>
      <c r="D330" s="36">
        <v>0</v>
      </c>
      <c r="E330" s="79">
        <v>0</v>
      </c>
      <c r="F330" s="36">
        <v>0</v>
      </c>
      <c r="G330" s="79">
        <v>14.05</v>
      </c>
      <c r="H330" s="79">
        <v>0</v>
      </c>
      <c r="I330" s="79">
        <v>0</v>
      </c>
      <c r="J330" s="79">
        <v>0</v>
      </c>
      <c r="K330" s="94"/>
      <c r="L330" s="90">
        <f t="shared" si="8"/>
        <v>14.05</v>
      </c>
    </row>
    <row r="331" spans="1:12" s="88" customFormat="1" x14ac:dyDescent="0.25">
      <c r="A331" s="32" t="s">
        <v>1052</v>
      </c>
      <c r="B331" s="88" t="s">
        <v>1059</v>
      </c>
      <c r="C331" s="36">
        <v>0</v>
      </c>
      <c r="D331" s="36">
        <v>0</v>
      </c>
      <c r="E331" s="79">
        <v>0</v>
      </c>
      <c r="F331" s="36">
        <v>0</v>
      </c>
      <c r="G331" s="79">
        <v>5.7</v>
      </c>
      <c r="H331" s="79">
        <v>0</v>
      </c>
      <c r="I331" s="79">
        <v>0</v>
      </c>
      <c r="J331" s="79">
        <v>0</v>
      </c>
      <c r="K331" s="94"/>
      <c r="L331" s="90">
        <f t="shared" si="8"/>
        <v>5.7</v>
      </c>
    </row>
    <row r="332" spans="1:12" s="88" customFormat="1" x14ac:dyDescent="0.25">
      <c r="A332" s="32" t="s">
        <v>1053</v>
      </c>
      <c r="B332" s="88" t="s">
        <v>1060</v>
      </c>
      <c r="C332" s="36">
        <v>0</v>
      </c>
      <c r="D332" s="36">
        <v>0</v>
      </c>
      <c r="E332" s="79">
        <v>0</v>
      </c>
      <c r="F332" s="36">
        <v>0</v>
      </c>
      <c r="G332" s="36">
        <v>0</v>
      </c>
      <c r="H332" s="79">
        <v>35</v>
      </c>
      <c r="I332" s="79">
        <v>0</v>
      </c>
      <c r="J332" s="79">
        <v>0</v>
      </c>
      <c r="K332" s="94"/>
      <c r="L332" s="90">
        <f t="shared" si="8"/>
        <v>35</v>
      </c>
    </row>
    <row r="333" spans="1:12" s="88" customFormat="1" x14ac:dyDescent="0.25">
      <c r="A333" s="32" t="s">
        <v>1054</v>
      </c>
      <c r="B333" s="88" t="s">
        <v>1061</v>
      </c>
      <c r="C333" s="36">
        <v>0</v>
      </c>
      <c r="D333" s="36">
        <v>25.7</v>
      </c>
      <c r="E333" s="79">
        <v>0</v>
      </c>
      <c r="F333" s="36">
        <v>0</v>
      </c>
      <c r="G333" s="36">
        <v>0</v>
      </c>
      <c r="H333" s="79">
        <v>0</v>
      </c>
      <c r="I333" s="79">
        <v>0</v>
      </c>
      <c r="J333" s="79">
        <v>0</v>
      </c>
      <c r="K333" s="94"/>
      <c r="L333" s="90">
        <f t="shared" si="8"/>
        <v>25.7</v>
      </c>
    </row>
    <row r="334" spans="1:12" s="88" customFormat="1" x14ac:dyDescent="0.25">
      <c r="A334" s="32" t="s">
        <v>1055</v>
      </c>
      <c r="B334" s="88" t="s">
        <v>1062</v>
      </c>
      <c r="C334" s="36">
        <v>0</v>
      </c>
      <c r="D334" s="36">
        <v>22.9</v>
      </c>
      <c r="E334" s="79">
        <v>0</v>
      </c>
      <c r="F334" s="36">
        <v>0</v>
      </c>
      <c r="G334" s="36">
        <v>0</v>
      </c>
      <c r="H334" s="79">
        <v>0</v>
      </c>
      <c r="I334" s="79">
        <v>0</v>
      </c>
      <c r="J334" s="79">
        <v>0</v>
      </c>
      <c r="K334" s="94"/>
      <c r="L334" s="90">
        <f t="shared" si="8"/>
        <v>22.9</v>
      </c>
    </row>
    <row r="335" spans="1:12" s="88" customFormat="1" x14ac:dyDescent="0.25">
      <c r="A335" s="32" t="s">
        <v>849</v>
      </c>
      <c r="B335" s="88" t="s">
        <v>1064</v>
      </c>
      <c r="C335" s="36">
        <v>0</v>
      </c>
      <c r="D335" s="36">
        <v>0</v>
      </c>
      <c r="E335" s="79">
        <v>0</v>
      </c>
      <c r="F335" s="36">
        <v>0</v>
      </c>
      <c r="G335" s="36">
        <v>0</v>
      </c>
      <c r="H335" s="79">
        <v>5.44</v>
      </c>
      <c r="I335" s="79">
        <v>0</v>
      </c>
      <c r="J335" s="79">
        <v>0</v>
      </c>
      <c r="K335" s="94"/>
      <c r="L335" s="90">
        <f t="shared" si="8"/>
        <v>5.44</v>
      </c>
    </row>
    <row r="336" spans="1:12" s="88" customFormat="1" x14ac:dyDescent="0.25">
      <c r="A336" s="32" t="s">
        <v>849</v>
      </c>
      <c r="B336" s="88" t="s">
        <v>1064</v>
      </c>
      <c r="C336" s="36">
        <v>0</v>
      </c>
      <c r="D336" s="36">
        <v>0</v>
      </c>
      <c r="E336" s="79">
        <v>0</v>
      </c>
      <c r="F336" s="36">
        <v>0</v>
      </c>
      <c r="G336" s="36">
        <v>0</v>
      </c>
      <c r="H336" s="79">
        <v>4.2</v>
      </c>
      <c r="I336" s="79">
        <v>0</v>
      </c>
      <c r="J336" s="79">
        <v>0</v>
      </c>
      <c r="K336" s="94"/>
      <c r="L336" s="90">
        <f t="shared" si="8"/>
        <v>4.2</v>
      </c>
    </row>
    <row r="337" spans="1:12" s="88" customFormat="1" x14ac:dyDescent="0.25">
      <c r="A337" s="32" t="s">
        <v>1056</v>
      </c>
      <c r="B337" s="88" t="s">
        <v>1063</v>
      </c>
      <c r="C337" s="36">
        <v>0</v>
      </c>
      <c r="D337" s="36">
        <v>0</v>
      </c>
      <c r="E337" s="79">
        <v>0</v>
      </c>
      <c r="F337" s="36">
        <v>0</v>
      </c>
      <c r="G337" s="36">
        <v>0</v>
      </c>
      <c r="H337" s="79">
        <v>16.86</v>
      </c>
      <c r="I337" s="79">
        <v>0</v>
      </c>
      <c r="J337" s="79">
        <v>0</v>
      </c>
      <c r="K337" s="94"/>
      <c r="L337" s="90">
        <f t="shared" si="8"/>
        <v>16.86</v>
      </c>
    </row>
    <row r="338" spans="1:12" s="88" customFormat="1" x14ac:dyDescent="0.25">
      <c r="A338" s="32" t="s">
        <v>867</v>
      </c>
      <c r="B338" s="88" t="s">
        <v>1063</v>
      </c>
      <c r="C338" s="36">
        <v>0</v>
      </c>
      <c r="D338" s="36">
        <v>0</v>
      </c>
      <c r="E338" s="79">
        <v>0</v>
      </c>
      <c r="F338" s="36">
        <v>0</v>
      </c>
      <c r="G338" s="36">
        <v>0</v>
      </c>
      <c r="H338" s="79">
        <v>13.88</v>
      </c>
      <c r="I338" s="79">
        <v>0</v>
      </c>
      <c r="J338" s="79">
        <v>0</v>
      </c>
      <c r="K338" s="94"/>
      <c r="L338" s="90">
        <f t="shared" si="8"/>
        <v>13.88</v>
      </c>
    </row>
    <row r="339" spans="1:12" s="88" customFormat="1" x14ac:dyDescent="0.25">
      <c r="A339" s="32" t="s">
        <v>1057</v>
      </c>
      <c r="B339" s="88" t="s">
        <v>1063</v>
      </c>
      <c r="C339" s="36">
        <v>0</v>
      </c>
      <c r="D339" s="36">
        <v>0</v>
      </c>
      <c r="E339" s="79">
        <v>0</v>
      </c>
      <c r="F339" s="36">
        <v>0</v>
      </c>
      <c r="G339" s="36">
        <v>0</v>
      </c>
      <c r="H339" s="79">
        <v>12.83</v>
      </c>
      <c r="I339" s="79">
        <v>0</v>
      </c>
      <c r="J339" s="79">
        <v>0</v>
      </c>
      <c r="K339" s="94"/>
      <c r="L339" s="90">
        <f t="shared" si="8"/>
        <v>12.83</v>
      </c>
    </row>
    <row r="340" spans="1:12" s="88" customFormat="1" x14ac:dyDescent="0.25">
      <c r="A340" s="32" t="s">
        <v>1072</v>
      </c>
      <c r="B340" s="88" t="s">
        <v>1077</v>
      </c>
      <c r="C340" s="36">
        <v>0</v>
      </c>
      <c r="D340" s="36">
        <v>0</v>
      </c>
      <c r="E340" s="79">
        <v>0</v>
      </c>
      <c r="F340" s="36">
        <v>0</v>
      </c>
      <c r="G340" s="36">
        <v>0</v>
      </c>
      <c r="H340" s="96">
        <v>28</v>
      </c>
      <c r="I340" s="79">
        <v>0</v>
      </c>
      <c r="J340" s="96">
        <v>0</v>
      </c>
      <c r="K340" s="94"/>
      <c r="L340" s="90">
        <f t="shared" si="8"/>
        <v>28</v>
      </c>
    </row>
    <row r="341" spans="1:12" s="88" customFormat="1" x14ac:dyDescent="0.25">
      <c r="A341" s="32" t="s">
        <v>1073</v>
      </c>
      <c r="B341" s="88" t="s">
        <v>1078</v>
      </c>
      <c r="C341" s="36">
        <v>0</v>
      </c>
      <c r="D341" s="36">
        <v>0</v>
      </c>
      <c r="E341" s="79">
        <v>0</v>
      </c>
      <c r="F341" s="36">
        <v>0</v>
      </c>
      <c r="G341" s="36">
        <v>0</v>
      </c>
      <c r="H341" s="36">
        <v>0</v>
      </c>
      <c r="I341" s="79">
        <v>0</v>
      </c>
      <c r="J341" s="96">
        <v>2</v>
      </c>
      <c r="K341" s="94" t="s">
        <v>969</v>
      </c>
      <c r="L341" s="90">
        <f t="shared" si="8"/>
        <v>2</v>
      </c>
    </row>
    <row r="342" spans="1:12" s="88" customFormat="1" x14ac:dyDescent="0.25">
      <c r="A342" s="32" t="s">
        <v>1074</v>
      </c>
      <c r="B342" s="88" t="s">
        <v>1079</v>
      </c>
      <c r="C342" s="36">
        <v>0</v>
      </c>
      <c r="D342" s="36">
        <v>0</v>
      </c>
      <c r="E342" s="79">
        <v>0</v>
      </c>
      <c r="F342" s="36">
        <v>0</v>
      </c>
      <c r="G342" s="96">
        <v>5.49</v>
      </c>
      <c r="H342" s="36">
        <v>0</v>
      </c>
      <c r="I342" s="79">
        <v>0</v>
      </c>
      <c r="J342" s="79">
        <v>0</v>
      </c>
      <c r="K342" s="94"/>
      <c r="L342" s="90">
        <f t="shared" si="8"/>
        <v>5.49</v>
      </c>
    </row>
    <row r="343" spans="1:12" s="88" customFormat="1" x14ac:dyDescent="0.25">
      <c r="A343" s="32" t="s">
        <v>1074</v>
      </c>
      <c r="B343" s="88" t="s">
        <v>1080</v>
      </c>
      <c r="C343" s="36">
        <v>0</v>
      </c>
      <c r="D343" s="96">
        <v>5.5</v>
      </c>
      <c r="E343" s="79">
        <v>0</v>
      </c>
      <c r="F343" s="36">
        <v>0</v>
      </c>
      <c r="G343" s="96">
        <v>0</v>
      </c>
      <c r="H343" s="36">
        <v>0</v>
      </c>
      <c r="I343" s="79">
        <v>0</v>
      </c>
      <c r="J343" s="79">
        <v>0</v>
      </c>
      <c r="K343" s="94"/>
      <c r="L343" s="90">
        <f t="shared" si="8"/>
        <v>5.5</v>
      </c>
    </row>
    <row r="344" spans="1:12" s="88" customFormat="1" x14ac:dyDescent="0.25">
      <c r="A344" s="32" t="s">
        <v>1074</v>
      </c>
      <c r="B344" s="88" t="s">
        <v>1080</v>
      </c>
      <c r="C344" s="36">
        <v>0</v>
      </c>
      <c r="D344" s="96">
        <v>12.6</v>
      </c>
      <c r="E344" s="79">
        <v>0</v>
      </c>
      <c r="F344" s="36">
        <v>0</v>
      </c>
      <c r="G344" s="96">
        <v>0</v>
      </c>
      <c r="H344" s="36">
        <v>0</v>
      </c>
      <c r="I344" s="79">
        <v>0</v>
      </c>
      <c r="J344" s="79">
        <v>0</v>
      </c>
      <c r="K344" s="94"/>
      <c r="L344" s="90">
        <f t="shared" si="8"/>
        <v>12.6</v>
      </c>
    </row>
    <row r="345" spans="1:12" s="88" customFormat="1" x14ac:dyDescent="0.25">
      <c r="A345" s="32" t="s">
        <v>1075</v>
      </c>
      <c r="B345" s="88" t="s">
        <v>1081</v>
      </c>
      <c r="C345" s="36">
        <v>0</v>
      </c>
      <c r="D345" s="96">
        <v>0</v>
      </c>
      <c r="E345" s="79">
        <v>0</v>
      </c>
      <c r="F345" s="36">
        <v>0</v>
      </c>
      <c r="G345" s="96">
        <v>0</v>
      </c>
      <c r="H345" s="96">
        <v>16.100000000000001</v>
      </c>
      <c r="I345" s="79">
        <v>0</v>
      </c>
      <c r="J345" s="79">
        <v>0</v>
      </c>
      <c r="K345" s="94"/>
      <c r="L345" s="90">
        <f t="shared" si="8"/>
        <v>16.100000000000001</v>
      </c>
    </row>
    <row r="346" spans="1:12" s="88" customFormat="1" x14ac:dyDescent="0.25">
      <c r="A346" s="32" t="s">
        <v>1076</v>
      </c>
      <c r="B346" s="88" t="s">
        <v>1082</v>
      </c>
      <c r="C346" s="36">
        <v>0</v>
      </c>
      <c r="D346" s="96">
        <v>0</v>
      </c>
      <c r="E346" s="79">
        <v>0</v>
      </c>
      <c r="F346" s="36">
        <v>0</v>
      </c>
      <c r="G346" s="96">
        <v>3.89</v>
      </c>
      <c r="H346" s="36">
        <v>0</v>
      </c>
      <c r="I346" s="36">
        <v>0</v>
      </c>
      <c r="J346" s="36">
        <v>0</v>
      </c>
      <c r="K346" s="94"/>
      <c r="L346" s="90">
        <f t="shared" si="8"/>
        <v>3.89</v>
      </c>
    </row>
    <row r="347" spans="1:12" s="88" customFormat="1" x14ac:dyDescent="0.25">
      <c r="A347" s="32" t="s">
        <v>1076</v>
      </c>
      <c r="B347" s="88" t="s">
        <v>1083</v>
      </c>
      <c r="C347" s="36">
        <v>0</v>
      </c>
      <c r="D347" s="96">
        <v>5.5</v>
      </c>
      <c r="E347" s="79">
        <v>0</v>
      </c>
      <c r="F347" s="36">
        <v>0</v>
      </c>
      <c r="G347" s="96">
        <v>0</v>
      </c>
      <c r="H347" s="36">
        <v>0</v>
      </c>
      <c r="I347" s="36">
        <v>0</v>
      </c>
      <c r="J347" s="36">
        <v>0</v>
      </c>
      <c r="K347" s="94"/>
      <c r="L347" s="90">
        <f t="shared" si="8"/>
        <v>5.5</v>
      </c>
    </row>
    <row r="348" spans="1:12" s="88" customFormat="1" x14ac:dyDescent="0.25">
      <c r="A348" s="32" t="s">
        <v>1076</v>
      </c>
      <c r="B348" s="88" t="s">
        <v>1083</v>
      </c>
      <c r="C348" s="36">
        <v>0</v>
      </c>
      <c r="D348" s="96">
        <v>17.5</v>
      </c>
      <c r="E348" s="79">
        <v>0</v>
      </c>
      <c r="F348" s="36">
        <v>0</v>
      </c>
      <c r="G348" s="96">
        <v>0</v>
      </c>
      <c r="H348" s="36">
        <v>0</v>
      </c>
      <c r="I348" s="36">
        <v>0</v>
      </c>
      <c r="J348" s="36">
        <v>0</v>
      </c>
      <c r="K348" s="94"/>
      <c r="L348" s="90">
        <f t="shared" si="8"/>
        <v>17.5</v>
      </c>
    </row>
    <row r="349" spans="1:12" s="88" customFormat="1" x14ac:dyDescent="0.25">
      <c r="A349" s="32" t="s">
        <v>1084</v>
      </c>
      <c r="B349" s="99" t="s">
        <v>1085</v>
      </c>
      <c r="C349" s="36">
        <v>0</v>
      </c>
      <c r="D349" s="36">
        <v>0</v>
      </c>
      <c r="E349" s="36">
        <v>0</v>
      </c>
      <c r="F349" s="36">
        <v>0</v>
      </c>
      <c r="G349" s="96">
        <v>0</v>
      </c>
      <c r="H349" s="96">
        <v>33</v>
      </c>
      <c r="I349" s="36">
        <v>0</v>
      </c>
      <c r="J349" s="36">
        <v>0</v>
      </c>
      <c r="K349" s="94"/>
      <c r="L349" s="90">
        <f t="shared" si="8"/>
        <v>33</v>
      </c>
    </row>
    <row r="350" spans="1:12" s="88" customFormat="1" x14ac:dyDescent="0.25">
      <c r="A350" s="32" t="s">
        <v>1084</v>
      </c>
      <c r="B350" s="88" t="s">
        <v>1086</v>
      </c>
      <c r="C350" s="36">
        <v>0</v>
      </c>
      <c r="D350" s="36">
        <v>0</v>
      </c>
      <c r="E350" s="36">
        <v>0</v>
      </c>
      <c r="F350" s="36">
        <v>0</v>
      </c>
      <c r="G350" s="96">
        <v>0</v>
      </c>
      <c r="H350" s="96">
        <v>0</v>
      </c>
      <c r="I350" s="96">
        <v>0</v>
      </c>
      <c r="J350" s="96">
        <v>6.26</v>
      </c>
      <c r="K350" s="94" t="s">
        <v>357</v>
      </c>
      <c r="L350" s="90">
        <f t="shared" si="8"/>
        <v>6.26</v>
      </c>
    </row>
    <row r="351" spans="1:12" s="88" customFormat="1" x14ac:dyDescent="0.25">
      <c r="A351" s="32" t="s">
        <v>1084</v>
      </c>
      <c r="B351" s="99" t="s">
        <v>1087</v>
      </c>
      <c r="C351" s="36">
        <v>0</v>
      </c>
      <c r="D351" s="36">
        <v>0</v>
      </c>
      <c r="E351" s="36">
        <v>0</v>
      </c>
      <c r="F351" s="36">
        <v>0</v>
      </c>
      <c r="G351" s="96">
        <v>5.15</v>
      </c>
      <c r="H351" s="96">
        <v>0</v>
      </c>
      <c r="I351" s="96">
        <v>0</v>
      </c>
      <c r="J351" s="96">
        <v>0</v>
      </c>
      <c r="K351" s="94"/>
      <c r="L351" s="90">
        <f t="shared" si="8"/>
        <v>5.15</v>
      </c>
    </row>
    <row r="352" spans="1:12" s="88" customFormat="1" x14ac:dyDescent="0.25">
      <c r="A352" s="32" t="s">
        <v>1092</v>
      </c>
      <c r="B352" s="100" t="s">
        <v>1090</v>
      </c>
      <c r="C352" s="36">
        <v>0</v>
      </c>
      <c r="D352" s="36">
        <v>0</v>
      </c>
      <c r="E352" s="36">
        <v>0</v>
      </c>
      <c r="F352" s="36">
        <v>8.3000000000000007</v>
      </c>
      <c r="G352" s="96">
        <v>0</v>
      </c>
      <c r="H352" s="96">
        <v>0</v>
      </c>
      <c r="I352" s="96">
        <v>0</v>
      </c>
      <c r="J352" s="96">
        <v>0</v>
      </c>
      <c r="K352" s="94"/>
      <c r="L352" s="90">
        <f t="shared" si="8"/>
        <v>8.3000000000000007</v>
      </c>
    </row>
    <row r="353" spans="1:12" s="88" customFormat="1" x14ac:dyDescent="0.25">
      <c r="A353" s="32" t="s">
        <v>1092</v>
      </c>
      <c r="B353" s="88" t="s">
        <v>1091</v>
      </c>
      <c r="C353" s="36">
        <v>0</v>
      </c>
      <c r="D353" s="36">
        <v>26</v>
      </c>
      <c r="E353" s="36">
        <v>0</v>
      </c>
      <c r="F353" s="36">
        <v>0</v>
      </c>
      <c r="G353" s="96">
        <v>0</v>
      </c>
      <c r="H353" s="96">
        <v>0</v>
      </c>
      <c r="I353" s="96">
        <v>0</v>
      </c>
      <c r="J353" s="96">
        <v>0</v>
      </c>
      <c r="K353" s="94"/>
      <c r="L353" s="90">
        <f t="shared" si="8"/>
        <v>26</v>
      </c>
    </row>
    <row r="354" spans="1:12" s="88" customFormat="1" x14ac:dyDescent="0.25">
      <c r="A354" s="32" t="s">
        <v>1092</v>
      </c>
      <c r="B354" s="88" t="s">
        <v>1095</v>
      </c>
      <c r="C354" s="36">
        <v>0</v>
      </c>
      <c r="D354" s="36">
        <v>0</v>
      </c>
      <c r="E354" s="36">
        <v>0</v>
      </c>
      <c r="F354" s="36">
        <v>0</v>
      </c>
      <c r="G354" s="96">
        <v>0</v>
      </c>
      <c r="H354" s="96">
        <v>0</v>
      </c>
      <c r="I354" s="96">
        <v>0</v>
      </c>
      <c r="J354" s="96">
        <v>3</v>
      </c>
      <c r="K354" s="94" t="s">
        <v>940</v>
      </c>
      <c r="L354" s="90">
        <f t="shared" si="8"/>
        <v>3</v>
      </c>
    </row>
    <row r="355" spans="1:12" s="88" customFormat="1" x14ac:dyDescent="0.25">
      <c r="A355" s="32" t="s">
        <v>1094</v>
      </c>
      <c r="B355" s="100" t="s">
        <v>1093</v>
      </c>
      <c r="C355" s="36">
        <v>0</v>
      </c>
      <c r="D355" s="36">
        <v>0</v>
      </c>
      <c r="E355" s="36">
        <v>0</v>
      </c>
      <c r="F355" s="36">
        <v>0</v>
      </c>
      <c r="G355" s="96">
        <v>3.99</v>
      </c>
      <c r="H355" s="96">
        <v>0</v>
      </c>
      <c r="I355" s="96">
        <v>0</v>
      </c>
      <c r="J355" s="96">
        <v>0</v>
      </c>
      <c r="K355" s="94"/>
      <c r="L355" s="90">
        <f t="shared" si="8"/>
        <v>3.99</v>
      </c>
    </row>
    <row r="356" spans="1:12" s="88" customFormat="1" x14ac:dyDescent="0.25">
      <c r="A356" s="32" t="s">
        <v>1094</v>
      </c>
      <c r="B356" s="100" t="s">
        <v>1093</v>
      </c>
      <c r="C356" s="36">
        <v>0</v>
      </c>
      <c r="D356" s="36">
        <v>0</v>
      </c>
      <c r="E356" s="36">
        <v>0</v>
      </c>
      <c r="F356" s="36">
        <v>0</v>
      </c>
      <c r="G356" s="96">
        <v>10.25</v>
      </c>
      <c r="H356" s="96">
        <v>0</v>
      </c>
      <c r="I356" s="96">
        <v>0</v>
      </c>
      <c r="J356" s="96">
        <v>0</v>
      </c>
      <c r="K356" s="94"/>
      <c r="L356" s="90">
        <f t="shared" si="8"/>
        <v>10.25</v>
      </c>
    </row>
    <row r="357" spans="1:12" s="88" customFormat="1" x14ac:dyDescent="0.25">
      <c r="A357" s="32" t="s">
        <v>1097</v>
      </c>
      <c r="B357" s="100" t="s">
        <v>1096</v>
      </c>
      <c r="C357" s="36">
        <v>0</v>
      </c>
      <c r="D357" s="36">
        <v>0</v>
      </c>
      <c r="E357" s="36">
        <v>0</v>
      </c>
      <c r="F357" s="36">
        <v>0</v>
      </c>
      <c r="G357" s="36">
        <v>0</v>
      </c>
      <c r="H357" s="96">
        <v>38</v>
      </c>
      <c r="I357" s="96">
        <v>0</v>
      </c>
      <c r="J357" s="96">
        <v>0</v>
      </c>
      <c r="K357" s="94"/>
      <c r="L357" s="90">
        <f t="shared" si="8"/>
        <v>38</v>
      </c>
    </row>
    <row r="358" spans="1:12" s="88" customFormat="1" x14ac:dyDescent="0.25">
      <c r="A358" s="32" t="s">
        <v>1098</v>
      </c>
      <c r="B358" s="100" t="s">
        <v>1099</v>
      </c>
      <c r="C358" s="36">
        <v>0</v>
      </c>
      <c r="D358" s="36">
        <v>25</v>
      </c>
      <c r="E358" s="36">
        <v>0</v>
      </c>
      <c r="F358" s="36">
        <v>0</v>
      </c>
      <c r="G358" s="36">
        <v>0</v>
      </c>
      <c r="H358" s="96">
        <v>0</v>
      </c>
      <c r="I358" s="96">
        <v>0</v>
      </c>
      <c r="J358" s="96">
        <v>0</v>
      </c>
      <c r="K358" s="94"/>
      <c r="L358" s="90">
        <f t="shared" si="8"/>
        <v>25</v>
      </c>
    </row>
    <row r="359" spans="1:12" s="88" customFormat="1" x14ac:dyDescent="0.25">
      <c r="A359" s="32" t="s">
        <v>1100</v>
      </c>
      <c r="B359" s="100" t="s">
        <v>1093</v>
      </c>
      <c r="C359" s="36">
        <v>0</v>
      </c>
      <c r="D359" s="36">
        <v>0</v>
      </c>
      <c r="E359" s="36">
        <v>0</v>
      </c>
      <c r="F359" s="36">
        <v>0</v>
      </c>
      <c r="G359" s="96">
        <v>7.59</v>
      </c>
      <c r="H359" s="96">
        <v>0</v>
      </c>
      <c r="I359" s="96">
        <v>0</v>
      </c>
      <c r="J359" s="96">
        <v>0</v>
      </c>
      <c r="K359" s="94"/>
      <c r="L359" s="90">
        <f t="shared" si="8"/>
        <v>7.59</v>
      </c>
    </row>
    <row r="360" spans="1:12" s="88" customFormat="1" x14ac:dyDescent="0.25">
      <c r="A360" s="32" t="s">
        <v>1101</v>
      </c>
      <c r="B360" s="100" t="s">
        <v>1102</v>
      </c>
      <c r="C360" s="36">
        <v>0</v>
      </c>
      <c r="D360" s="36">
        <v>0</v>
      </c>
      <c r="E360" s="36">
        <v>0</v>
      </c>
      <c r="F360" s="36">
        <v>0</v>
      </c>
      <c r="G360" s="36">
        <v>0</v>
      </c>
      <c r="H360" s="96">
        <v>27.9</v>
      </c>
      <c r="I360" s="96">
        <v>0</v>
      </c>
      <c r="J360" s="96">
        <v>0</v>
      </c>
      <c r="K360" s="94"/>
      <c r="L360" s="90">
        <f t="shared" si="8"/>
        <v>27.9</v>
      </c>
    </row>
    <row r="361" spans="1:12" s="88" customFormat="1" x14ac:dyDescent="0.25">
      <c r="A361" s="32" t="s">
        <v>1110</v>
      </c>
      <c r="B361" s="88" t="s">
        <v>1109</v>
      </c>
      <c r="C361" s="36">
        <v>0</v>
      </c>
      <c r="D361" s="36">
        <v>0</v>
      </c>
      <c r="E361" s="36">
        <v>0</v>
      </c>
      <c r="F361" s="36">
        <v>0</v>
      </c>
      <c r="G361" s="36">
        <v>0</v>
      </c>
      <c r="H361" s="96">
        <v>35</v>
      </c>
      <c r="I361" s="96">
        <v>0</v>
      </c>
      <c r="J361" s="96">
        <v>0</v>
      </c>
      <c r="K361" s="94"/>
      <c r="L361" s="90">
        <f t="shared" si="8"/>
        <v>35</v>
      </c>
    </row>
    <row r="362" spans="1:12" s="88" customFormat="1" x14ac:dyDescent="0.25">
      <c r="A362" s="32" t="s">
        <v>1111</v>
      </c>
      <c r="B362" s="99" t="s">
        <v>1108</v>
      </c>
      <c r="C362" s="36">
        <v>0</v>
      </c>
      <c r="D362" s="96">
        <v>15.7</v>
      </c>
      <c r="E362" s="36">
        <v>0</v>
      </c>
      <c r="F362" s="36">
        <v>0</v>
      </c>
      <c r="G362" s="36">
        <v>0</v>
      </c>
      <c r="H362" s="36">
        <v>0</v>
      </c>
      <c r="I362" s="36">
        <v>0</v>
      </c>
      <c r="J362" s="36">
        <v>0</v>
      </c>
      <c r="K362" s="94"/>
      <c r="L362" s="90">
        <f t="shared" si="8"/>
        <v>15.7</v>
      </c>
    </row>
    <row r="363" spans="1:12" s="13" customFormat="1" x14ac:dyDescent="0.25">
      <c r="A363" s="12"/>
      <c r="C363" s="31"/>
      <c r="D363" s="31"/>
      <c r="E363" s="31"/>
      <c r="F363" s="31"/>
      <c r="G363" s="31"/>
      <c r="H363" s="31"/>
      <c r="I363" s="31"/>
      <c r="J363" s="31"/>
      <c r="K363" s="33"/>
      <c r="L363" s="45"/>
    </row>
    <row r="364" spans="1:12" s="3" customFormat="1" ht="15.6" x14ac:dyDescent="0.3">
      <c r="A364" s="3" t="s">
        <v>25</v>
      </c>
      <c r="B364" s="9"/>
      <c r="C364" s="7">
        <f t="shared" ref="C364:J364" si="9">SUM(C5:C363)</f>
        <v>948.4899999999999</v>
      </c>
      <c r="D364" s="7">
        <f t="shared" si="9"/>
        <v>3468.5</v>
      </c>
      <c r="E364" s="7">
        <f t="shared" si="9"/>
        <v>1473.0000000000002</v>
      </c>
      <c r="F364" s="7">
        <f t="shared" si="9"/>
        <v>504.82</v>
      </c>
      <c r="G364" s="7">
        <f t="shared" si="9"/>
        <v>2263.8599999999992</v>
      </c>
      <c r="H364" s="7">
        <f t="shared" si="9"/>
        <v>5054.2699999999995</v>
      </c>
      <c r="I364" s="7">
        <f t="shared" si="9"/>
        <v>23.9</v>
      </c>
      <c r="J364" s="7">
        <f t="shared" si="9"/>
        <v>556.45999999999992</v>
      </c>
      <c r="K364" s="8"/>
      <c r="L364" s="7">
        <f>SUM(L5:L363)</f>
        <v>14293.300000000005</v>
      </c>
    </row>
    <row r="366" spans="1:12" ht="15.6" x14ac:dyDescent="0.3">
      <c r="A366" s="3" t="s">
        <v>10</v>
      </c>
    </row>
    <row r="367" spans="1:12" s="3" customFormat="1" ht="46.8" x14ac:dyDescent="0.3">
      <c r="A367" s="3" t="s">
        <v>2</v>
      </c>
      <c r="B367" s="9" t="s">
        <v>0</v>
      </c>
      <c r="C367" s="8" t="s">
        <v>17</v>
      </c>
      <c r="D367" s="8" t="s">
        <v>8</v>
      </c>
      <c r="E367" s="8" t="s">
        <v>9</v>
      </c>
      <c r="F367" s="8" t="s">
        <v>22</v>
      </c>
      <c r="G367" s="8" t="s">
        <v>23</v>
      </c>
      <c r="H367" s="8" t="s">
        <v>24</v>
      </c>
      <c r="I367" s="8" t="s">
        <v>18</v>
      </c>
      <c r="J367" s="8" t="s">
        <v>19</v>
      </c>
      <c r="K367" s="8" t="s">
        <v>20</v>
      </c>
      <c r="L367" s="8" t="s">
        <v>1</v>
      </c>
    </row>
    <row r="368" spans="1:12" s="3" customFormat="1" ht="15.6" x14ac:dyDescent="0.3">
      <c r="A368" s="13" t="s">
        <v>296</v>
      </c>
      <c r="B368" s="13" t="s">
        <v>297</v>
      </c>
      <c r="C368" s="38">
        <v>39.869999999999997</v>
      </c>
      <c r="D368" s="38">
        <v>0</v>
      </c>
      <c r="E368" s="38">
        <v>17.34</v>
      </c>
      <c r="F368" s="38">
        <v>0</v>
      </c>
      <c r="G368" s="38">
        <v>42.3</v>
      </c>
      <c r="H368" s="38">
        <v>0</v>
      </c>
      <c r="I368" s="38">
        <v>0</v>
      </c>
      <c r="J368" s="38">
        <v>16</v>
      </c>
      <c r="K368" s="37" t="s">
        <v>118</v>
      </c>
      <c r="L368" s="5">
        <f t="shared" ref="L368:L374" si="10">SUM(C368:J368)</f>
        <v>115.50999999999999</v>
      </c>
    </row>
    <row r="369" spans="1:12" s="3" customFormat="1" ht="15.6" x14ac:dyDescent="0.3">
      <c r="A369" s="13" t="s">
        <v>298</v>
      </c>
      <c r="B369" s="13" t="s">
        <v>299</v>
      </c>
      <c r="C369" s="38">
        <v>0</v>
      </c>
      <c r="D369" s="38">
        <v>0</v>
      </c>
      <c r="E369" s="38">
        <v>15</v>
      </c>
      <c r="F369" s="38">
        <v>0</v>
      </c>
      <c r="G369" s="38">
        <v>1.5</v>
      </c>
      <c r="H369" s="38">
        <v>0</v>
      </c>
      <c r="I369" s="38">
        <v>0</v>
      </c>
      <c r="J369" s="38">
        <v>0</v>
      </c>
      <c r="K369" s="37"/>
      <c r="L369" s="5">
        <f t="shared" si="10"/>
        <v>16.5</v>
      </c>
    </row>
    <row r="370" spans="1:12" s="3" customFormat="1" ht="15.6" x14ac:dyDescent="0.3">
      <c r="A370" s="13" t="s">
        <v>300</v>
      </c>
      <c r="B370" s="13" t="s">
        <v>301</v>
      </c>
      <c r="C370" s="38">
        <v>53.06</v>
      </c>
      <c r="D370" s="38">
        <v>0</v>
      </c>
      <c r="E370" s="38">
        <v>0</v>
      </c>
      <c r="F370" s="38">
        <v>0</v>
      </c>
      <c r="G370" s="38">
        <v>27.35</v>
      </c>
      <c r="H370" s="38">
        <v>0</v>
      </c>
      <c r="I370" s="38">
        <v>0</v>
      </c>
      <c r="J370" s="38">
        <f>18+20</f>
        <v>38</v>
      </c>
      <c r="K370" s="37" t="s">
        <v>302</v>
      </c>
      <c r="L370" s="5">
        <f t="shared" si="10"/>
        <v>118.41</v>
      </c>
    </row>
    <row r="371" spans="1:12" s="3" customFormat="1" ht="15.6" x14ac:dyDescent="0.3">
      <c r="A371" s="13" t="s">
        <v>303</v>
      </c>
      <c r="B371" s="13" t="s">
        <v>304</v>
      </c>
      <c r="C371" s="38">
        <v>0</v>
      </c>
      <c r="D371" s="38">
        <v>6</v>
      </c>
      <c r="E371" s="38">
        <v>35.700000000000003</v>
      </c>
      <c r="F371" s="38">
        <v>0</v>
      </c>
      <c r="G371" s="38">
        <v>17.25</v>
      </c>
      <c r="H371" s="38">
        <v>0</v>
      </c>
      <c r="I371" s="38">
        <v>0</v>
      </c>
      <c r="J371" s="38">
        <v>0</v>
      </c>
      <c r="K371" s="37"/>
      <c r="L371" s="5">
        <f t="shared" si="10"/>
        <v>58.95</v>
      </c>
    </row>
    <row r="372" spans="1:12" s="3" customFormat="1" ht="15.6" x14ac:dyDescent="0.3">
      <c r="A372" s="13" t="s">
        <v>305</v>
      </c>
      <c r="B372" s="13" t="s">
        <v>306</v>
      </c>
      <c r="C372" s="38">
        <v>0</v>
      </c>
      <c r="D372" s="38">
        <v>4.5</v>
      </c>
      <c r="E372" s="38">
        <v>45.09</v>
      </c>
      <c r="F372" s="38">
        <v>0</v>
      </c>
      <c r="G372" s="38">
        <v>48.45</v>
      </c>
      <c r="H372" s="38">
        <v>0</v>
      </c>
      <c r="I372" s="38">
        <v>0</v>
      </c>
      <c r="J372" s="38">
        <v>0</v>
      </c>
      <c r="K372" s="37"/>
      <c r="L372" s="5">
        <f t="shared" si="10"/>
        <v>98.04</v>
      </c>
    </row>
    <row r="373" spans="1:12" s="3" customFormat="1" ht="15.6" x14ac:dyDescent="0.3">
      <c r="A373" s="13" t="s">
        <v>307</v>
      </c>
      <c r="B373" s="13" t="s">
        <v>308</v>
      </c>
      <c r="C373" s="38">
        <v>0</v>
      </c>
      <c r="D373" s="38">
        <v>0</v>
      </c>
      <c r="E373" s="38">
        <v>12</v>
      </c>
      <c r="F373" s="38">
        <v>0</v>
      </c>
      <c r="G373" s="38">
        <v>11.45</v>
      </c>
      <c r="H373" s="38">
        <v>0</v>
      </c>
      <c r="I373" s="38">
        <v>0</v>
      </c>
      <c r="J373" s="38">
        <v>0</v>
      </c>
      <c r="K373" s="37"/>
      <c r="L373" s="5">
        <f t="shared" si="10"/>
        <v>23.45</v>
      </c>
    </row>
    <row r="374" spans="1:12" s="3" customFormat="1" ht="15.6" x14ac:dyDescent="0.3">
      <c r="A374" s="13" t="s">
        <v>309</v>
      </c>
      <c r="B374" s="13" t="s">
        <v>310</v>
      </c>
      <c r="C374" s="38">
        <v>0</v>
      </c>
      <c r="D374" s="38">
        <v>0</v>
      </c>
      <c r="E374" s="38">
        <v>12.62</v>
      </c>
      <c r="F374" s="38">
        <v>0</v>
      </c>
      <c r="G374" s="38">
        <v>15.15</v>
      </c>
      <c r="H374" s="38">
        <v>0</v>
      </c>
      <c r="I374" s="38">
        <v>0</v>
      </c>
      <c r="J374" s="38">
        <v>0</v>
      </c>
      <c r="K374" s="37"/>
      <c r="L374" s="5">
        <f t="shared" si="10"/>
        <v>27.77</v>
      </c>
    </row>
    <row r="375" spans="1:12" s="3" customFormat="1" ht="15.6" x14ac:dyDescent="0.3">
      <c r="A375" s="2" t="s">
        <v>52</v>
      </c>
      <c r="B375" s="6" t="s">
        <v>53</v>
      </c>
      <c r="C375" s="39">
        <v>0</v>
      </c>
      <c r="D375" s="39">
        <v>0</v>
      </c>
      <c r="E375" s="39">
        <v>0</v>
      </c>
      <c r="F375" s="39">
        <v>0</v>
      </c>
      <c r="G375" s="39">
        <v>3.07</v>
      </c>
      <c r="H375" s="39">
        <v>0</v>
      </c>
      <c r="I375" s="39">
        <v>0</v>
      </c>
      <c r="J375" s="39">
        <v>0</v>
      </c>
      <c r="K375" s="10"/>
      <c r="L375" s="5">
        <f>SUM(C375:J375)</f>
        <v>3.07</v>
      </c>
    </row>
    <row r="376" spans="1:12" x14ac:dyDescent="0.25">
      <c r="A376" s="2" t="s">
        <v>15</v>
      </c>
      <c r="B376" s="6" t="s">
        <v>21</v>
      </c>
      <c r="C376" s="40">
        <v>0</v>
      </c>
      <c r="D376" s="40">
        <v>0</v>
      </c>
      <c r="E376" s="40">
        <v>46.98</v>
      </c>
      <c r="F376" s="5">
        <v>482.72</v>
      </c>
      <c r="G376" s="5">
        <v>285.52</v>
      </c>
      <c r="H376" s="5">
        <v>0</v>
      </c>
      <c r="I376" s="5">
        <v>0</v>
      </c>
      <c r="J376" s="5">
        <v>120.74</v>
      </c>
      <c r="K376" s="10" t="s">
        <v>16</v>
      </c>
      <c r="L376" s="5">
        <f t="shared" ref="L376:L439" si="11">SUM(C376:J376)</f>
        <v>935.96</v>
      </c>
    </row>
    <row r="377" spans="1:12" x14ac:dyDescent="0.25">
      <c r="A377" s="2" t="s">
        <v>13</v>
      </c>
      <c r="B377" s="6" t="s">
        <v>14</v>
      </c>
      <c r="C377" s="40">
        <v>0</v>
      </c>
      <c r="D377" s="40">
        <v>0</v>
      </c>
      <c r="E377" s="5">
        <v>21</v>
      </c>
      <c r="F377" s="5">
        <v>0</v>
      </c>
      <c r="G377" s="5">
        <v>0</v>
      </c>
      <c r="H377" s="5">
        <v>106.65</v>
      </c>
      <c r="I377" s="5">
        <v>0</v>
      </c>
      <c r="J377" s="5">
        <v>0</v>
      </c>
      <c r="L377" s="5">
        <f t="shared" si="11"/>
        <v>127.65</v>
      </c>
    </row>
    <row r="378" spans="1:12" x14ac:dyDescent="0.25">
      <c r="A378" s="2" t="s">
        <v>43</v>
      </c>
      <c r="B378" s="6" t="s">
        <v>44</v>
      </c>
      <c r="C378" s="40">
        <v>0</v>
      </c>
      <c r="D378" s="5">
        <v>0</v>
      </c>
      <c r="E378" s="5">
        <v>0</v>
      </c>
      <c r="F378" s="5">
        <v>0</v>
      </c>
      <c r="G378" s="5">
        <v>0</v>
      </c>
      <c r="H378" s="5">
        <v>46.11</v>
      </c>
      <c r="I378" s="5">
        <v>0</v>
      </c>
      <c r="J378" s="5">
        <v>0</v>
      </c>
      <c r="L378" s="5">
        <f t="shared" si="11"/>
        <v>46.11</v>
      </c>
    </row>
    <row r="379" spans="1:12" ht="45" x14ac:dyDescent="0.25">
      <c r="A379" s="2" t="s">
        <v>45</v>
      </c>
      <c r="B379" s="6" t="s">
        <v>46</v>
      </c>
      <c r="C379" s="5">
        <v>57.22</v>
      </c>
      <c r="D379" s="5">
        <v>0</v>
      </c>
      <c r="E379" s="5">
        <v>10.34</v>
      </c>
      <c r="F379" s="5">
        <v>30.18</v>
      </c>
      <c r="G379" s="5">
        <v>95.93</v>
      </c>
      <c r="H379" s="5">
        <v>0</v>
      </c>
      <c r="I379" s="5">
        <v>0</v>
      </c>
      <c r="J379" s="5">
        <f>38.66+11.58+33.11+10.71</f>
        <v>94.06</v>
      </c>
      <c r="K379" s="10" t="s">
        <v>47</v>
      </c>
      <c r="L379" s="5">
        <f t="shared" si="11"/>
        <v>287.73</v>
      </c>
    </row>
    <row r="380" spans="1:12" x14ac:dyDescent="0.25">
      <c r="A380" s="2" t="s">
        <v>30</v>
      </c>
      <c r="B380" s="6" t="s">
        <v>42</v>
      </c>
      <c r="C380" s="5">
        <v>37.18</v>
      </c>
      <c r="D380" s="5">
        <v>0</v>
      </c>
      <c r="E380" s="5">
        <v>31.5</v>
      </c>
      <c r="F380" s="5">
        <v>0</v>
      </c>
      <c r="G380" s="5">
        <v>101.79</v>
      </c>
      <c r="H380" s="5">
        <v>0</v>
      </c>
      <c r="I380" s="5">
        <v>0</v>
      </c>
      <c r="J380" s="5">
        <v>0</v>
      </c>
      <c r="L380" s="5">
        <f t="shared" si="11"/>
        <v>170.47000000000003</v>
      </c>
    </row>
    <row r="381" spans="1:12" x14ac:dyDescent="0.25">
      <c r="A381" s="2" t="s">
        <v>40</v>
      </c>
      <c r="B381" s="6" t="s">
        <v>41</v>
      </c>
      <c r="C381" s="5">
        <v>0</v>
      </c>
      <c r="D381" s="5">
        <v>0</v>
      </c>
      <c r="E381" s="5">
        <v>4.5</v>
      </c>
      <c r="F381" s="5">
        <v>0</v>
      </c>
      <c r="G381" s="5">
        <v>6.6</v>
      </c>
      <c r="H381" s="5">
        <v>0</v>
      </c>
      <c r="I381" s="5">
        <v>0</v>
      </c>
      <c r="J381" s="5">
        <v>0</v>
      </c>
      <c r="L381" s="5">
        <f t="shared" si="11"/>
        <v>11.1</v>
      </c>
    </row>
    <row r="382" spans="1:12" x14ac:dyDescent="0.25">
      <c r="A382" s="2" t="s">
        <v>54</v>
      </c>
      <c r="B382" s="6" t="s">
        <v>55</v>
      </c>
      <c r="C382" s="5">
        <v>0</v>
      </c>
      <c r="D382" s="5">
        <v>0</v>
      </c>
      <c r="E382" s="5">
        <v>8.5</v>
      </c>
      <c r="F382" s="5">
        <v>0</v>
      </c>
      <c r="G382" s="5">
        <v>7.15</v>
      </c>
      <c r="H382" s="5">
        <v>0</v>
      </c>
      <c r="I382" s="5">
        <v>0</v>
      </c>
      <c r="J382" s="5">
        <v>0</v>
      </c>
      <c r="L382" s="5">
        <f t="shared" si="11"/>
        <v>15.65</v>
      </c>
    </row>
    <row r="383" spans="1:12" x14ac:dyDescent="0.25">
      <c r="A383" s="2" t="s">
        <v>59</v>
      </c>
      <c r="B383" s="6" t="s">
        <v>60</v>
      </c>
      <c r="C383" s="5">
        <v>0</v>
      </c>
      <c r="D383" s="5">
        <v>22</v>
      </c>
      <c r="E383" s="5">
        <v>0</v>
      </c>
      <c r="F383" s="5">
        <v>0</v>
      </c>
      <c r="G383" s="5">
        <v>36.69</v>
      </c>
      <c r="H383" s="5">
        <v>0</v>
      </c>
      <c r="I383" s="5">
        <v>0</v>
      </c>
      <c r="J383" s="5">
        <v>0</v>
      </c>
      <c r="L383" s="5">
        <f t="shared" si="11"/>
        <v>58.69</v>
      </c>
    </row>
    <row r="384" spans="1:12" x14ac:dyDescent="0.25">
      <c r="A384" s="12" t="s">
        <v>95</v>
      </c>
      <c r="B384" s="15" t="s">
        <v>91</v>
      </c>
      <c r="C384" s="18">
        <v>0</v>
      </c>
      <c r="D384" s="18">
        <v>16.899999999999999</v>
      </c>
      <c r="E384" s="18">
        <v>0</v>
      </c>
      <c r="F384" s="18">
        <v>0</v>
      </c>
      <c r="G384" s="18">
        <v>57.2</v>
      </c>
      <c r="H384" s="18">
        <v>0</v>
      </c>
      <c r="I384" s="18">
        <v>0</v>
      </c>
      <c r="J384" s="18">
        <v>0</v>
      </c>
      <c r="K384" s="20"/>
      <c r="L384" s="5">
        <f t="shared" si="11"/>
        <v>74.099999999999994</v>
      </c>
    </row>
    <row r="385" spans="1:12" x14ac:dyDescent="0.25">
      <c r="A385" s="12" t="s">
        <v>56</v>
      </c>
      <c r="B385" s="21" t="s">
        <v>92</v>
      </c>
      <c r="C385" s="18">
        <v>0</v>
      </c>
      <c r="D385" s="18">
        <v>0</v>
      </c>
      <c r="E385" s="18">
        <v>39.6</v>
      </c>
      <c r="F385" s="18">
        <v>0</v>
      </c>
      <c r="G385" s="18">
        <v>7.04</v>
      </c>
      <c r="H385" s="18">
        <v>0</v>
      </c>
      <c r="I385" s="18">
        <v>0</v>
      </c>
      <c r="J385" s="18">
        <v>0</v>
      </c>
      <c r="K385" s="20"/>
      <c r="L385" s="5">
        <f t="shared" si="11"/>
        <v>46.64</v>
      </c>
    </row>
    <row r="386" spans="1:12" x14ac:dyDescent="0.25">
      <c r="A386" s="12" t="s">
        <v>96</v>
      </c>
      <c r="B386" s="15" t="s">
        <v>93</v>
      </c>
      <c r="C386" s="18">
        <v>59.14</v>
      </c>
      <c r="D386" s="18">
        <v>0</v>
      </c>
      <c r="E386" s="18">
        <v>0</v>
      </c>
      <c r="F386" s="18">
        <v>0</v>
      </c>
      <c r="G386" s="18">
        <v>14.11</v>
      </c>
      <c r="H386" s="18">
        <v>0</v>
      </c>
      <c r="I386" s="18">
        <v>0</v>
      </c>
      <c r="J386" s="18">
        <v>20.6</v>
      </c>
      <c r="K386" s="20" t="s">
        <v>94</v>
      </c>
      <c r="L386" s="5">
        <f t="shared" si="11"/>
        <v>93.85</v>
      </c>
    </row>
    <row r="387" spans="1:12" s="13" customFormat="1" x14ac:dyDescent="0.25">
      <c r="A387" s="12" t="s">
        <v>89</v>
      </c>
      <c r="B387" s="15" t="s">
        <v>106</v>
      </c>
      <c r="C387" s="18">
        <v>0</v>
      </c>
      <c r="D387" s="18">
        <v>0</v>
      </c>
      <c r="E387" s="18">
        <v>10</v>
      </c>
      <c r="F387" s="18">
        <v>0</v>
      </c>
      <c r="G387" s="18">
        <v>0</v>
      </c>
      <c r="H387" s="18">
        <v>0</v>
      </c>
      <c r="I387" s="18">
        <v>0</v>
      </c>
      <c r="J387" s="18">
        <v>0</v>
      </c>
      <c r="K387" s="20"/>
      <c r="L387" s="5">
        <f t="shared" si="11"/>
        <v>10</v>
      </c>
    </row>
    <row r="388" spans="1:12" s="13" customFormat="1" x14ac:dyDescent="0.25">
      <c r="A388" s="12" t="s">
        <v>107</v>
      </c>
      <c r="B388" s="15" t="s">
        <v>108</v>
      </c>
      <c r="C388" s="18">
        <v>37.76</v>
      </c>
      <c r="D388" s="18">
        <v>0</v>
      </c>
      <c r="E388" s="18">
        <v>15.31</v>
      </c>
      <c r="F388" s="18">
        <v>2.25</v>
      </c>
      <c r="G388" s="18">
        <v>81.900000000000006</v>
      </c>
      <c r="H388" s="18">
        <v>0</v>
      </c>
      <c r="I388" s="18">
        <v>0</v>
      </c>
      <c r="J388" s="18">
        <v>23.12</v>
      </c>
      <c r="K388" s="20" t="s">
        <v>109</v>
      </c>
      <c r="L388" s="5">
        <f t="shared" si="11"/>
        <v>160.34</v>
      </c>
    </row>
    <row r="389" spans="1:12" s="13" customFormat="1" x14ac:dyDescent="0.25">
      <c r="A389" s="12" t="s">
        <v>110</v>
      </c>
      <c r="B389" s="15" t="s">
        <v>111</v>
      </c>
      <c r="C389" s="18">
        <v>0</v>
      </c>
      <c r="D389" s="18">
        <v>26.8</v>
      </c>
      <c r="E389" s="18">
        <v>89.6</v>
      </c>
      <c r="F389" s="18">
        <v>0</v>
      </c>
      <c r="G389" s="18">
        <v>79.349999999999994</v>
      </c>
      <c r="H389" s="18">
        <v>0</v>
      </c>
      <c r="I389" s="18">
        <v>0</v>
      </c>
      <c r="J389" s="18">
        <v>1.2</v>
      </c>
      <c r="K389" s="20" t="s">
        <v>112</v>
      </c>
      <c r="L389" s="5">
        <f t="shared" si="11"/>
        <v>196.95</v>
      </c>
    </row>
    <row r="390" spans="1:12" s="13" customFormat="1" x14ac:dyDescent="0.25">
      <c r="A390" s="12" t="s">
        <v>113</v>
      </c>
      <c r="B390" s="15" t="s">
        <v>114</v>
      </c>
      <c r="C390" s="18">
        <v>0</v>
      </c>
      <c r="D390" s="18">
        <v>9</v>
      </c>
      <c r="E390" s="18">
        <v>25</v>
      </c>
      <c r="F390" s="18">
        <v>0</v>
      </c>
      <c r="G390" s="18">
        <v>93.4</v>
      </c>
      <c r="H390" s="18">
        <v>18.95</v>
      </c>
      <c r="I390" s="18">
        <v>0</v>
      </c>
      <c r="J390" s="18">
        <v>0</v>
      </c>
      <c r="K390" s="20"/>
      <c r="L390" s="5">
        <f t="shared" si="11"/>
        <v>146.35</v>
      </c>
    </row>
    <row r="391" spans="1:12" s="13" customFormat="1" x14ac:dyDescent="0.25">
      <c r="A391" s="12" t="s">
        <v>115</v>
      </c>
      <c r="B391" s="15" t="s">
        <v>116</v>
      </c>
      <c r="C391" s="18">
        <v>0</v>
      </c>
      <c r="D391" s="18">
        <v>4.5</v>
      </c>
      <c r="E391" s="18">
        <v>23.4</v>
      </c>
      <c r="F391" s="18">
        <v>0</v>
      </c>
      <c r="G391" s="18">
        <v>51</v>
      </c>
      <c r="H391" s="18">
        <v>35.5</v>
      </c>
      <c r="I391" s="18">
        <v>0</v>
      </c>
      <c r="J391" s="18">
        <v>0</v>
      </c>
      <c r="K391" s="20"/>
      <c r="L391" s="5">
        <f t="shared" si="11"/>
        <v>114.4</v>
      </c>
    </row>
    <row r="392" spans="1:12" s="13" customFormat="1" x14ac:dyDescent="0.25">
      <c r="A392" s="12" t="s">
        <v>149</v>
      </c>
      <c r="B392" s="15" t="s">
        <v>150</v>
      </c>
      <c r="C392" s="26">
        <v>0</v>
      </c>
      <c r="D392" s="26">
        <v>0</v>
      </c>
      <c r="E392" s="26">
        <v>7</v>
      </c>
      <c r="F392" s="26">
        <v>0</v>
      </c>
      <c r="G392" s="26">
        <v>3.99</v>
      </c>
      <c r="H392" s="26">
        <v>0</v>
      </c>
      <c r="I392" s="26">
        <v>0</v>
      </c>
      <c r="J392" s="26">
        <v>0</v>
      </c>
      <c r="K392" s="27"/>
      <c r="L392" s="5">
        <f t="shared" si="11"/>
        <v>10.99</v>
      </c>
    </row>
    <row r="393" spans="1:12" s="13" customFormat="1" x14ac:dyDescent="0.25">
      <c r="A393" s="12" t="s">
        <v>219</v>
      </c>
      <c r="B393" s="15" t="s">
        <v>150</v>
      </c>
      <c r="C393" s="26">
        <v>0</v>
      </c>
      <c r="D393" s="26">
        <v>0</v>
      </c>
      <c r="E393" s="26">
        <v>36.299999999999997</v>
      </c>
      <c r="F393" s="26">
        <v>0</v>
      </c>
      <c r="G393" s="26">
        <v>13.27</v>
      </c>
      <c r="H393" s="26">
        <v>0</v>
      </c>
      <c r="I393" s="26">
        <v>0</v>
      </c>
      <c r="J393" s="26">
        <v>0</v>
      </c>
      <c r="K393" s="27"/>
      <c r="L393" s="5">
        <f t="shared" si="11"/>
        <v>49.569999999999993</v>
      </c>
    </row>
    <row r="394" spans="1:12" s="13" customFormat="1" x14ac:dyDescent="0.25">
      <c r="A394" s="12" t="s">
        <v>151</v>
      </c>
      <c r="B394" s="15" t="s">
        <v>157</v>
      </c>
      <c r="C394" s="26">
        <v>0</v>
      </c>
      <c r="D394" s="26">
        <v>0</v>
      </c>
      <c r="E394" s="26">
        <v>44.5</v>
      </c>
      <c r="F394" s="26">
        <v>0</v>
      </c>
      <c r="G394" s="26">
        <v>94.2</v>
      </c>
      <c r="H394" s="26">
        <v>0</v>
      </c>
      <c r="I394" s="26">
        <v>0</v>
      </c>
      <c r="J394" s="26">
        <v>84.6</v>
      </c>
      <c r="K394" s="27" t="s">
        <v>152</v>
      </c>
      <c r="L394" s="5">
        <f t="shared" si="11"/>
        <v>223.29999999999998</v>
      </c>
    </row>
    <row r="395" spans="1:12" s="13" customFormat="1" x14ac:dyDescent="0.25">
      <c r="A395" s="12" t="s">
        <v>153</v>
      </c>
      <c r="B395" s="15" t="s">
        <v>154</v>
      </c>
      <c r="C395" s="26">
        <v>0</v>
      </c>
      <c r="D395" s="26">
        <v>0</v>
      </c>
      <c r="E395" s="26">
        <v>0</v>
      </c>
      <c r="F395" s="26">
        <v>0</v>
      </c>
      <c r="G395" s="26">
        <v>0</v>
      </c>
      <c r="H395" s="26">
        <v>50.5</v>
      </c>
      <c r="I395" s="26">
        <v>0</v>
      </c>
      <c r="J395" s="26">
        <v>0</v>
      </c>
      <c r="K395" s="27"/>
      <c r="L395" s="5">
        <f t="shared" si="11"/>
        <v>50.5</v>
      </c>
    </row>
    <row r="396" spans="1:12" s="13" customFormat="1" x14ac:dyDescent="0.25">
      <c r="A396" s="12" t="s">
        <v>196</v>
      </c>
      <c r="B396" s="15" t="s">
        <v>197</v>
      </c>
      <c r="C396" s="18">
        <v>0</v>
      </c>
      <c r="D396" s="18">
        <v>0</v>
      </c>
      <c r="E396" s="18">
        <v>0</v>
      </c>
      <c r="F396" s="18">
        <v>0</v>
      </c>
      <c r="G396" s="18">
        <v>7.09</v>
      </c>
      <c r="H396" s="18">
        <v>0</v>
      </c>
      <c r="I396" s="18">
        <v>0</v>
      </c>
      <c r="J396" s="18">
        <v>0</v>
      </c>
      <c r="K396" s="20"/>
      <c r="L396" s="5">
        <f t="shared" si="11"/>
        <v>7.09</v>
      </c>
    </row>
    <row r="397" spans="1:12" s="13" customFormat="1" x14ac:dyDescent="0.25">
      <c r="A397" s="12" t="s">
        <v>155</v>
      </c>
      <c r="B397" s="15" t="s">
        <v>156</v>
      </c>
      <c r="C397" s="26">
        <v>0</v>
      </c>
      <c r="D397" s="26">
        <v>0</v>
      </c>
      <c r="E397" s="26">
        <v>0</v>
      </c>
      <c r="F397" s="26">
        <v>0</v>
      </c>
      <c r="G397" s="26">
        <v>135</v>
      </c>
      <c r="H397" s="26">
        <v>0</v>
      </c>
      <c r="I397" s="26">
        <v>0</v>
      </c>
      <c r="J397" s="26">
        <v>0</v>
      </c>
      <c r="K397" s="27"/>
      <c r="L397" s="5">
        <f t="shared" si="11"/>
        <v>135</v>
      </c>
    </row>
    <row r="398" spans="1:12" s="13" customFormat="1" x14ac:dyDescent="0.25">
      <c r="A398" s="12" t="s">
        <v>155</v>
      </c>
      <c r="B398" s="15" t="s">
        <v>198</v>
      </c>
      <c r="C398" s="18">
        <v>0</v>
      </c>
      <c r="D398" s="18">
        <v>0</v>
      </c>
      <c r="E398" s="18">
        <v>22.08</v>
      </c>
      <c r="F398" s="18">
        <v>0</v>
      </c>
      <c r="G398" s="18">
        <v>3.61</v>
      </c>
      <c r="H398" s="18">
        <v>0</v>
      </c>
      <c r="I398" s="18">
        <v>50</v>
      </c>
      <c r="J398" s="18">
        <v>30.01</v>
      </c>
      <c r="K398" s="20" t="s">
        <v>199</v>
      </c>
      <c r="L398" s="5">
        <f t="shared" si="11"/>
        <v>105.7</v>
      </c>
    </row>
    <row r="399" spans="1:12" s="13" customFormat="1" x14ac:dyDescent="0.25">
      <c r="A399" s="32" t="s">
        <v>200</v>
      </c>
      <c r="B399" s="15" t="s">
        <v>201</v>
      </c>
      <c r="C399" s="18">
        <v>53.1</v>
      </c>
      <c r="D399" s="18">
        <v>0</v>
      </c>
      <c r="E399" s="18">
        <v>97.88</v>
      </c>
      <c r="F399" s="18">
        <v>0</v>
      </c>
      <c r="G399" s="18">
        <v>122.49</v>
      </c>
      <c r="H399" s="18">
        <v>0</v>
      </c>
      <c r="I399" s="18">
        <v>5.01</v>
      </c>
      <c r="J399" s="18">
        <v>39.9</v>
      </c>
      <c r="K399" s="20" t="s">
        <v>202</v>
      </c>
      <c r="L399" s="5">
        <f t="shared" si="11"/>
        <v>318.37999999999994</v>
      </c>
    </row>
    <row r="400" spans="1:12" s="13" customFormat="1" x14ac:dyDescent="0.25">
      <c r="A400" s="12" t="s">
        <v>203</v>
      </c>
      <c r="B400" s="15" t="s">
        <v>204</v>
      </c>
      <c r="C400" s="18">
        <v>0</v>
      </c>
      <c r="D400" s="18">
        <v>0</v>
      </c>
      <c r="E400" s="18">
        <v>0</v>
      </c>
      <c r="F400" s="18">
        <v>0</v>
      </c>
      <c r="G400" s="18">
        <v>42.48</v>
      </c>
      <c r="H400" s="18">
        <v>35.18</v>
      </c>
      <c r="I400" s="18">
        <v>0</v>
      </c>
      <c r="J400" s="18">
        <v>0</v>
      </c>
      <c r="K400" s="20"/>
      <c r="L400" s="5">
        <f t="shared" si="11"/>
        <v>77.66</v>
      </c>
    </row>
    <row r="401" spans="1:12" s="13" customFormat="1" x14ac:dyDescent="0.25">
      <c r="A401" s="12" t="s">
        <v>205</v>
      </c>
      <c r="B401" s="15" t="s">
        <v>206</v>
      </c>
      <c r="C401" s="18">
        <v>0</v>
      </c>
      <c r="D401" s="18">
        <v>15</v>
      </c>
      <c r="E401" s="18">
        <v>0</v>
      </c>
      <c r="F401" s="18">
        <v>0</v>
      </c>
      <c r="G401" s="18">
        <v>0</v>
      </c>
      <c r="H401" s="18">
        <v>86.3</v>
      </c>
      <c r="I401" s="18">
        <v>0</v>
      </c>
      <c r="J401" s="18">
        <v>0</v>
      </c>
      <c r="K401" s="20"/>
      <c r="L401" s="5">
        <f t="shared" si="11"/>
        <v>101.3</v>
      </c>
    </row>
    <row r="402" spans="1:12" s="13" customFormat="1" x14ac:dyDescent="0.25">
      <c r="A402" s="12" t="s">
        <v>173</v>
      </c>
      <c r="B402" s="15" t="s">
        <v>207</v>
      </c>
      <c r="C402" s="18">
        <v>0</v>
      </c>
      <c r="D402" s="18">
        <v>13.6</v>
      </c>
      <c r="E402" s="18">
        <v>59</v>
      </c>
      <c r="F402" s="18">
        <v>0</v>
      </c>
      <c r="G402" s="18">
        <v>71.95</v>
      </c>
      <c r="H402" s="18">
        <v>0</v>
      </c>
      <c r="I402" s="18">
        <v>0</v>
      </c>
      <c r="J402" s="18">
        <v>0</v>
      </c>
      <c r="K402" s="20"/>
      <c r="L402" s="5">
        <f t="shared" si="11"/>
        <v>144.55000000000001</v>
      </c>
    </row>
    <row r="403" spans="1:12" s="13" customFormat="1" x14ac:dyDescent="0.25">
      <c r="A403" s="12" t="s">
        <v>173</v>
      </c>
      <c r="B403" s="15" t="s">
        <v>208</v>
      </c>
      <c r="C403" s="18">
        <v>0</v>
      </c>
      <c r="D403" s="18">
        <v>0</v>
      </c>
      <c r="E403" s="18">
        <v>23.6</v>
      </c>
      <c r="F403" s="18">
        <v>0</v>
      </c>
      <c r="G403" s="18">
        <v>38.700000000000003</v>
      </c>
      <c r="H403" s="18">
        <v>0</v>
      </c>
      <c r="I403" s="18">
        <v>0</v>
      </c>
      <c r="J403" s="18">
        <v>0</v>
      </c>
      <c r="K403" s="20"/>
      <c r="L403" s="5">
        <f t="shared" si="11"/>
        <v>62.300000000000004</v>
      </c>
    </row>
    <row r="404" spans="1:12" s="13" customFormat="1" x14ac:dyDescent="0.25">
      <c r="A404" s="12" t="s">
        <v>173</v>
      </c>
      <c r="B404" s="15" t="s">
        <v>209</v>
      </c>
      <c r="C404" s="18">
        <v>0</v>
      </c>
      <c r="D404" s="18">
        <v>0</v>
      </c>
      <c r="E404" s="18">
        <v>0</v>
      </c>
      <c r="F404" s="18">
        <v>0</v>
      </c>
      <c r="G404" s="18">
        <v>0</v>
      </c>
      <c r="H404" s="18">
        <v>11.25</v>
      </c>
      <c r="I404" s="18">
        <v>0</v>
      </c>
      <c r="J404" s="18">
        <v>0</v>
      </c>
      <c r="K404" s="20"/>
      <c r="L404" s="5">
        <f t="shared" si="11"/>
        <v>11.25</v>
      </c>
    </row>
    <row r="405" spans="1:12" s="13" customFormat="1" x14ac:dyDescent="0.25">
      <c r="A405" s="12" t="s">
        <v>173</v>
      </c>
      <c r="B405" s="15" t="s">
        <v>210</v>
      </c>
      <c r="C405" s="18">
        <v>0</v>
      </c>
      <c r="D405" s="18">
        <v>0</v>
      </c>
      <c r="E405" s="18">
        <v>0</v>
      </c>
      <c r="F405" s="18">
        <v>0</v>
      </c>
      <c r="G405" s="18">
        <v>28</v>
      </c>
      <c r="H405" s="18">
        <v>0</v>
      </c>
      <c r="I405" s="18">
        <v>0</v>
      </c>
      <c r="J405" s="18">
        <v>0</v>
      </c>
      <c r="K405" s="20"/>
      <c r="L405" s="5">
        <f t="shared" si="11"/>
        <v>28</v>
      </c>
    </row>
    <row r="406" spans="1:12" s="13" customFormat="1" x14ac:dyDescent="0.25">
      <c r="A406" s="12" t="s">
        <v>173</v>
      </c>
      <c r="B406" s="15" t="s">
        <v>211</v>
      </c>
      <c r="C406" s="18">
        <v>0</v>
      </c>
      <c r="D406" s="18">
        <v>13.6</v>
      </c>
      <c r="E406" s="18">
        <v>0</v>
      </c>
      <c r="F406" s="18">
        <v>0</v>
      </c>
      <c r="G406" s="18">
        <v>16.34</v>
      </c>
      <c r="H406" s="18">
        <v>0</v>
      </c>
      <c r="I406" s="18">
        <v>0</v>
      </c>
      <c r="J406" s="18">
        <v>0</v>
      </c>
      <c r="K406" s="20"/>
      <c r="L406" s="5">
        <f t="shared" si="11"/>
        <v>29.939999999999998</v>
      </c>
    </row>
    <row r="407" spans="1:12" s="13" customFormat="1" x14ac:dyDescent="0.25">
      <c r="A407" s="12" t="s">
        <v>173</v>
      </c>
      <c r="B407" s="15" t="s">
        <v>212</v>
      </c>
      <c r="C407" s="18">
        <v>0</v>
      </c>
      <c r="D407" s="18">
        <v>0</v>
      </c>
      <c r="E407" s="18">
        <v>0</v>
      </c>
      <c r="F407" s="18">
        <v>0</v>
      </c>
      <c r="G407" s="18">
        <v>60.47</v>
      </c>
      <c r="H407" s="18">
        <v>0</v>
      </c>
      <c r="I407" s="18">
        <v>0</v>
      </c>
      <c r="J407" s="18">
        <v>0</v>
      </c>
      <c r="K407" s="20"/>
      <c r="L407" s="5">
        <f t="shared" si="11"/>
        <v>60.47</v>
      </c>
    </row>
    <row r="408" spans="1:12" s="13" customFormat="1" x14ac:dyDescent="0.25">
      <c r="A408" s="14" t="s">
        <v>173</v>
      </c>
      <c r="B408" s="13" t="s">
        <v>213</v>
      </c>
      <c r="C408" s="29">
        <v>0</v>
      </c>
      <c r="D408" s="29">
        <v>0</v>
      </c>
      <c r="E408" s="29">
        <v>0</v>
      </c>
      <c r="F408" s="29">
        <v>0</v>
      </c>
      <c r="G408" s="29">
        <v>82.5</v>
      </c>
      <c r="H408" s="29">
        <v>0</v>
      </c>
      <c r="I408" s="29">
        <v>0</v>
      </c>
      <c r="J408" s="29">
        <v>0</v>
      </c>
      <c r="K408" s="30"/>
      <c r="L408" s="5">
        <f t="shared" si="11"/>
        <v>82.5</v>
      </c>
    </row>
    <row r="409" spans="1:12" s="13" customFormat="1" x14ac:dyDescent="0.25">
      <c r="A409" s="14" t="s">
        <v>179</v>
      </c>
      <c r="B409" s="13" t="s">
        <v>214</v>
      </c>
      <c r="C409" s="29">
        <v>0</v>
      </c>
      <c r="D409" s="29">
        <v>51.8</v>
      </c>
      <c r="E409" s="29">
        <v>62</v>
      </c>
      <c r="F409" s="29">
        <v>0</v>
      </c>
      <c r="G409" s="29">
        <v>35.67</v>
      </c>
      <c r="H409" s="29">
        <v>0</v>
      </c>
      <c r="I409" s="29">
        <v>0</v>
      </c>
      <c r="J409" s="29">
        <v>0</v>
      </c>
      <c r="K409" s="30"/>
      <c r="L409" s="5">
        <f t="shared" si="11"/>
        <v>149.47</v>
      </c>
    </row>
    <row r="410" spans="1:12" s="13" customFormat="1" x14ac:dyDescent="0.25">
      <c r="A410" s="14" t="s">
        <v>215</v>
      </c>
      <c r="B410" s="13" t="s">
        <v>216</v>
      </c>
      <c r="C410" s="29">
        <v>0</v>
      </c>
      <c r="D410" s="29">
        <v>0</v>
      </c>
      <c r="E410" s="29">
        <v>0</v>
      </c>
      <c r="F410" s="29">
        <v>0</v>
      </c>
      <c r="G410" s="29">
        <v>0</v>
      </c>
      <c r="H410" s="29">
        <v>52.65</v>
      </c>
      <c r="I410" s="29">
        <v>0</v>
      </c>
      <c r="J410" s="29">
        <v>0</v>
      </c>
      <c r="K410" s="30"/>
      <c r="L410" s="5">
        <f t="shared" si="11"/>
        <v>52.65</v>
      </c>
    </row>
    <row r="411" spans="1:12" s="13" customFormat="1" x14ac:dyDescent="0.25">
      <c r="A411" s="14" t="s">
        <v>217</v>
      </c>
      <c r="B411" s="13" t="s">
        <v>218</v>
      </c>
      <c r="C411" s="29">
        <v>0</v>
      </c>
      <c r="D411" s="29">
        <v>0</v>
      </c>
      <c r="E411" s="29">
        <v>0</v>
      </c>
      <c r="F411" s="29">
        <v>0</v>
      </c>
      <c r="G411" s="29">
        <v>5.25</v>
      </c>
      <c r="H411" s="29">
        <v>0</v>
      </c>
      <c r="I411" s="29">
        <v>0</v>
      </c>
      <c r="J411" s="29">
        <v>4.8</v>
      </c>
      <c r="K411" s="33" t="s">
        <v>118</v>
      </c>
      <c r="L411" s="5">
        <f t="shared" si="11"/>
        <v>10.050000000000001</v>
      </c>
    </row>
    <row r="412" spans="1:12" s="13" customFormat="1" x14ac:dyDescent="0.25">
      <c r="A412" s="12" t="s">
        <v>233</v>
      </c>
      <c r="B412" s="13" t="s">
        <v>234</v>
      </c>
      <c r="C412" s="29">
        <v>47.7</v>
      </c>
      <c r="D412" s="29">
        <v>0</v>
      </c>
      <c r="E412" s="29">
        <v>12</v>
      </c>
      <c r="F412" s="29">
        <v>0</v>
      </c>
      <c r="G412" s="29">
        <v>28.8</v>
      </c>
      <c r="H412" s="29">
        <v>0</v>
      </c>
      <c r="I412" s="29">
        <v>0</v>
      </c>
      <c r="J412" s="29">
        <v>0</v>
      </c>
      <c r="K412" s="34"/>
      <c r="L412" s="5">
        <f t="shared" si="11"/>
        <v>88.5</v>
      </c>
    </row>
    <row r="413" spans="1:12" s="13" customFormat="1" x14ac:dyDescent="0.25">
      <c r="A413" s="12" t="s">
        <v>235</v>
      </c>
      <c r="B413" s="13" t="s">
        <v>236</v>
      </c>
      <c r="C413" s="29">
        <v>46.8</v>
      </c>
      <c r="D413" s="29">
        <v>17.8</v>
      </c>
      <c r="E413" s="29">
        <v>25</v>
      </c>
      <c r="F413" s="29">
        <v>0</v>
      </c>
      <c r="G413" s="29">
        <v>43.56</v>
      </c>
      <c r="H413" s="29">
        <v>10.48</v>
      </c>
      <c r="I413" s="29">
        <v>0</v>
      </c>
      <c r="J413" s="29">
        <v>0</v>
      </c>
      <c r="K413" s="34"/>
      <c r="L413" s="5">
        <f t="shared" si="11"/>
        <v>143.63999999999999</v>
      </c>
    </row>
    <row r="414" spans="1:12" s="13" customFormat="1" ht="30" customHeight="1" x14ac:dyDescent="0.25">
      <c r="A414" s="12" t="s">
        <v>265</v>
      </c>
      <c r="B414" s="13" t="s">
        <v>285</v>
      </c>
      <c r="C414" s="36">
        <v>0</v>
      </c>
      <c r="D414" s="36">
        <v>0</v>
      </c>
      <c r="E414" s="36">
        <v>103.51</v>
      </c>
      <c r="F414" s="36">
        <v>0</v>
      </c>
      <c r="G414" s="36">
        <v>178.34</v>
      </c>
      <c r="H414" s="36">
        <v>0</v>
      </c>
      <c r="I414" s="36">
        <v>0</v>
      </c>
      <c r="J414" s="36">
        <v>33.86</v>
      </c>
      <c r="K414" s="20" t="s">
        <v>276</v>
      </c>
      <c r="L414" s="5">
        <f t="shared" si="11"/>
        <v>315.71000000000004</v>
      </c>
    </row>
    <row r="415" spans="1:12" s="13" customFormat="1" x14ac:dyDescent="0.25">
      <c r="A415" s="12" t="s">
        <v>266</v>
      </c>
      <c r="B415" s="13" t="s">
        <v>267</v>
      </c>
      <c r="C415" s="36">
        <v>83.25</v>
      </c>
      <c r="D415" s="36">
        <v>0</v>
      </c>
      <c r="E415" s="36">
        <v>0</v>
      </c>
      <c r="F415" s="36">
        <v>0</v>
      </c>
      <c r="G415" s="36">
        <v>0</v>
      </c>
      <c r="H415" s="36">
        <v>0</v>
      </c>
      <c r="I415" s="36">
        <v>0</v>
      </c>
      <c r="J415" s="36">
        <v>7.9</v>
      </c>
      <c r="K415" s="33" t="s">
        <v>118</v>
      </c>
      <c r="L415" s="5">
        <f t="shared" si="11"/>
        <v>91.15</v>
      </c>
    </row>
    <row r="416" spans="1:12" s="13" customFormat="1" x14ac:dyDescent="0.25">
      <c r="A416" s="12" t="s">
        <v>268</v>
      </c>
      <c r="B416" s="13" t="s">
        <v>284</v>
      </c>
      <c r="C416" s="36">
        <v>54</v>
      </c>
      <c r="D416" s="36">
        <v>0</v>
      </c>
      <c r="E416" s="36">
        <v>57.36</v>
      </c>
      <c r="F416" s="36">
        <v>0</v>
      </c>
      <c r="G416" s="36">
        <v>34.15</v>
      </c>
      <c r="H416" s="36">
        <v>0</v>
      </c>
      <c r="I416" s="36">
        <v>0</v>
      </c>
      <c r="J416" s="36">
        <v>12.5</v>
      </c>
      <c r="K416" s="33" t="s">
        <v>264</v>
      </c>
      <c r="L416" s="5">
        <f t="shared" si="11"/>
        <v>158.01</v>
      </c>
    </row>
    <row r="417" spans="1:12" s="13" customFormat="1" x14ac:dyDescent="0.25">
      <c r="A417" s="12" t="s">
        <v>271</v>
      </c>
      <c r="B417" s="15" t="s">
        <v>283</v>
      </c>
      <c r="C417" s="36">
        <v>144.44999999999999</v>
      </c>
      <c r="D417" s="36">
        <v>0</v>
      </c>
      <c r="E417" s="36">
        <v>13</v>
      </c>
      <c r="F417" s="36">
        <v>0</v>
      </c>
      <c r="G417" s="36">
        <v>14.25</v>
      </c>
      <c r="H417" s="36">
        <v>12</v>
      </c>
      <c r="I417" s="36">
        <v>0</v>
      </c>
      <c r="J417" s="36">
        <v>0</v>
      </c>
      <c r="K417" s="30"/>
      <c r="L417" s="5">
        <f t="shared" si="11"/>
        <v>183.7</v>
      </c>
    </row>
    <row r="418" spans="1:12" s="13" customFormat="1" x14ac:dyDescent="0.25">
      <c r="A418" s="12" t="s">
        <v>270</v>
      </c>
      <c r="B418" s="13" t="s">
        <v>282</v>
      </c>
      <c r="C418" s="36">
        <v>0</v>
      </c>
      <c r="D418" s="36">
        <v>0</v>
      </c>
      <c r="E418" s="36">
        <v>0</v>
      </c>
      <c r="F418" s="36">
        <v>0</v>
      </c>
      <c r="G418" s="36">
        <v>15.3</v>
      </c>
      <c r="H418" s="36">
        <v>0</v>
      </c>
      <c r="I418" s="36">
        <v>0</v>
      </c>
      <c r="J418" s="36">
        <v>0</v>
      </c>
      <c r="K418" s="30"/>
      <c r="L418" s="5">
        <f t="shared" si="11"/>
        <v>15.3</v>
      </c>
    </row>
    <row r="419" spans="1:12" s="13" customFormat="1" x14ac:dyDescent="0.25">
      <c r="A419" s="12" t="s">
        <v>272</v>
      </c>
      <c r="B419" s="13" t="s">
        <v>281</v>
      </c>
      <c r="C419" s="36">
        <v>0</v>
      </c>
      <c r="D419" s="36">
        <v>48.4</v>
      </c>
      <c r="E419" s="36">
        <v>32</v>
      </c>
      <c r="F419" s="36">
        <v>0</v>
      </c>
      <c r="G419" s="36">
        <v>0</v>
      </c>
      <c r="H419" s="36">
        <v>0</v>
      </c>
      <c r="I419" s="36">
        <v>6</v>
      </c>
      <c r="J419" s="36">
        <v>0</v>
      </c>
      <c r="K419" s="30"/>
      <c r="L419" s="5">
        <f t="shared" si="11"/>
        <v>86.4</v>
      </c>
    </row>
    <row r="420" spans="1:12" s="13" customFormat="1" x14ac:dyDescent="0.25">
      <c r="A420" s="12" t="s">
        <v>273</v>
      </c>
      <c r="B420" s="13" t="s">
        <v>280</v>
      </c>
      <c r="C420" s="36">
        <v>0</v>
      </c>
      <c r="D420" s="36">
        <v>0</v>
      </c>
      <c r="E420" s="36">
        <v>0</v>
      </c>
      <c r="F420" s="36">
        <v>0</v>
      </c>
      <c r="G420" s="36">
        <v>0</v>
      </c>
      <c r="H420" s="36">
        <v>60</v>
      </c>
      <c r="I420" s="36">
        <v>0</v>
      </c>
      <c r="J420" s="36">
        <v>3.5</v>
      </c>
      <c r="K420" s="33" t="s">
        <v>118</v>
      </c>
      <c r="L420" s="5">
        <f t="shared" si="11"/>
        <v>63.5</v>
      </c>
    </row>
    <row r="421" spans="1:12" s="13" customFormat="1" x14ac:dyDescent="0.25">
      <c r="A421" s="14" t="s">
        <v>257</v>
      </c>
      <c r="B421" s="13" t="s">
        <v>279</v>
      </c>
      <c r="C421" s="36">
        <v>56.7</v>
      </c>
      <c r="D421" s="36">
        <v>0</v>
      </c>
      <c r="E421" s="36">
        <v>0</v>
      </c>
      <c r="F421" s="36">
        <v>0</v>
      </c>
      <c r="G421" s="36">
        <v>18.64</v>
      </c>
      <c r="H421" s="36">
        <v>0</v>
      </c>
      <c r="I421" s="36">
        <v>4</v>
      </c>
      <c r="J421" s="36">
        <v>21.7</v>
      </c>
      <c r="K421" s="33" t="s">
        <v>264</v>
      </c>
      <c r="L421" s="5">
        <f t="shared" si="11"/>
        <v>101.04</v>
      </c>
    </row>
    <row r="422" spans="1:12" s="13" customFormat="1" x14ac:dyDescent="0.25">
      <c r="A422" s="14" t="s">
        <v>274</v>
      </c>
      <c r="B422" s="13" t="s">
        <v>278</v>
      </c>
      <c r="C422" s="36">
        <v>57.06</v>
      </c>
      <c r="D422" s="36">
        <v>0</v>
      </c>
      <c r="E422" s="36">
        <v>24</v>
      </c>
      <c r="F422" s="36">
        <v>0</v>
      </c>
      <c r="G422" s="36">
        <v>131.53</v>
      </c>
      <c r="H422" s="36">
        <v>0</v>
      </c>
      <c r="I422" s="36">
        <v>0</v>
      </c>
      <c r="J422" s="36">
        <v>17.899999999999999</v>
      </c>
      <c r="K422" s="33" t="s">
        <v>264</v>
      </c>
      <c r="L422" s="5">
        <f t="shared" si="11"/>
        <v>230.49</v>
      </c>
    </row>
    <row r="423" spans="1:12" s="13" customFormat="1" x14ac:dyDescent="0.25">
      <c r="A423" s="14" t="s">
        <v>259</v>
      </c>
      <c r="B423" s="13" t="s">
        <v>277</v>
      </c>
      <c r="C423" s="36">
        <v>0</v>
      </c>
      <c r="D423" s="36">
        <v>0</v>
      </c>
      <c r="E423" s="36">
        <v>20</v>
      </c>
      <c r="F423" s="36">
        <v>0</v>
      </c>
      <c r="G423" s="36">
        <v>5.59</v>
      </c>
      <c r="H423" s="36">
        <v>0</v>
      </c>
      <c r="I423" s="36">
        <v>0</v>
      </c>
      <c r="J423" s="36">
        <v>0</v>
      </c>
      <c r="K423" s="30"/>
      <c r="L423" s="5">
        <f t="shared" si="11"/>
        <v>25.59</v>
      </c>
    </row>
    <row r="424" spans="1:12" s="13" customFormat="1" x14ac:dyDescent="0.25">
      <c r="A424" s="14" t="s">
        <v>275</v>
      </c>
      <c r="B424" s="21" t="s">
        <v>355</v>
      </c>
      <c r="C424" s="36">
        <v>0</v>
      </c>
      <c r="D424" s="36">
        <v>0</v>
      </c>
      <c r="E424" s="36">
        <v>0</v>
      </c>
      <c r="F424" s="36">
        <v>0</v>
      </c>
      <c r="G424" s="36">
        <v>0</v>
      </c>
      <c r="H424" s="36">
        <v>75.27</v>
      </c>
      <c r="I424" s="36">
        <v>0</v>
      </c>
      <c r="J424" s="36">
        <v>0</v>
      </c>
      <c r="K424" s="30"/>
      <c r="L424" s="5">
        <f t="shared" si="11"/>
        <v>75.27</v>
      </c>
    </row>
    <row r="425" spans="1:12" s="13" customFormat="1" x14ac:dyDescent="0.25">
      <c r="A425" s="14" t="s">
        <v>344</v>
      </c>
      <c r="B425" s="13" t="s">
        <v>345</v>
      </c>
      <c r="C425" s="36">
        <v>0</v>
      </c>
      <c r="D425" s="36">
        <v>0</v>
      </c>
      <c r="E425" s="29">
        <v>0</v>
      </c>
      <c r="F425" s="29">
        <v>0</v>
      </c>
      <c r="G425" s="29">
        <v>311.22000000000003</v>
      </c>
      <c r="H425" s="29">
        <v>0</v>
      </c>
      <c r="I425" s="36">
        <v>8.8699999999999992</v>
      </c>
      <c r="J425" s="36">
        <v>0</v>
      </c>
      <c r="K425" s="30"/>
      <c r="L425" s="23">
        <f t="shared" si="11"/>
        <v>320.09000000000003</v>
      </c>
    </row>
    <row r="426" spans="1:12" s="13" customFormat="1" x14ac:dyDescent="0.25">
      <c r="A426" s="14" t="s">
        <v>346</v>
      </c>
      <c r="B426" s="13" t="s">
        <v>347</v>
      </c>
      <c r="C426" s="36">
        <v>0</v>
      </c>
      <c r="D426" s="36">
        <v>0</v>
      </c>
      <c r="E426" s="29">
        <v>16</v>
      </c>
      <c r="F426" s="29">
        <v>0</v>
      </c>
      <c r="G426" s="29">
        <v>61.75</v>
      </c>
      <c r="H426" s="29">
        <v>0</v>
      </c>
      <c r="I426" s="36">
        <v>0</v>
      </c>
      <c r="J426" s="36">
        <v>0</v>
      </c>
      <c r="K426" s="30"/>
      <c r="L426" s="23">
        <f t="shared" si="11"/>
        <v>77.75</v>
      </c>
    </row>
    <row r="427" spans="1:12" s="13" customFormat="1" x14ac:dyDescent="0.25">
      <c r="A427" s="12" t="s">
        <v>348</v>
      </c>
      <c r="B427" s="13" t="s">
        <v>349</v>
      </c>
      <c r="C427" s="36">
        <v>53.1</v>
      </c>
      <c r="D427" s="36">
        <v>26</v>
      </c>
      <c r="E427" s="29">
        <v>0</v>
      </c>
      <c r="F427" s="29">
        <v>0</v>
      </c>
      <c r="G427" s="29">
        <v>38.630000000000003</v>
      </c>
      <c r="H427" s="29">
        <v>0</v>
      </c>
      <c r="I427" s="36">
        <v>0</v>
      </c>
      <c r="J427" s="36">
        <v>12</v>
      </c>
      <c r="K427" s="33" t="s">
        <v>350</v>
      </c>
      <c r="L427" s="23">
        <f t="shared" si="11"/>
        <v>129.72999999999999</v>
      </c>
    </row>
    <row r="428" spans="1:12" s="13" customFormat="1" x14ac:dyDescent="0.25">
      <c r="A428" s="14" t="s">
        <v>404</v>
      </c>
      <c r="B428" s="13" t="s">
        <v>405</v>
      </c>
      <c r="C428" s="29">
        <v>54</v>
      </c>
      <c r="D428" s="29">
        <v>0</v>
      </c>
      <c r="E428" s="29">
        <v>11.6</v>
      </c>
      <c r="F428" s="29">
        <v>0</v>
      </c>
      <c r="G428" s="29">
        <v>239.73</v>
      </c>
      <c r="H428" s="29">
        <v>0</v>
      </c>
      <c r="I428" s="29">
        <v>5.59</v>
      </c>
      <c r="J428" s="29">
        <v>0</v>
      </c>
      <c r="K428" s="30"/>
      <c r="L428" s="23">
        <f t="shared" si="11"/>
        <v>310.91999999999996</v>
      </c>
    </row>
    <row r="429" spans="1:12" s="13" customFormat="1" x14ac:dyDescent="0.25">
      <c r="A429" s="14" t="s">
        <v>406</v>
      </c>
      <c r="B429" s="13" t="s">
        <v>407</v>
      </c>
      <c r="C429" s="29">
        <v>0</v>
      </c>
      <c r="D429" s="29">
        <v>0</v>
      </c>
      <c r="E429" s="29">
        <v>0</v>
      </c>
      <c r="F429" s="29">
        <v>0</v>
      </c>
      <c r="G429" s="29">
        <v>140</v>
      </c>
      <c r="H429" s="29">
        <v>0</v>
      </c>
      <c r="I429" s="29">
        <v>0</v>
      </c>
      <c r="J429" s="29">
        <v>0</v>
      </c>
      <c r="K429" s="30"/>
      <c r="L429" s="23">
        <f t="shared" si="11"/>
        <v>140</v>
      </c>
    </row>
    <row r="430" spans="1:12" s="13" customFormat="1" x14ac:dyDescent="0.25">
      <c r="A430" s="12" t="s">
        <v>408</v>
      </c>
      <c r="B430" s="13" t="s">
        <v>409</v>
      </c>
      <c r="C430" s="29">
        <v>0</v>
      </c>
      <c r="D430" s="29">
        <v>0</v>
      </c>
      <c r="E430" s="29">
        <v>33.14</v>
      </c>
      <c r="F430" s="29">
        <v>0</v>
      </c>
      <c r="G430" s="29">
        <v>0</v>
      </c>
      <c r="H430" s="29">
        <v>0</v>
      </c>
      <c r="I430" s="29">
        <v>0</v>
      </c>
      <c r="J430" s="29">
        <v>0</v>
      </c>
      <c r="K430" s="30"/>
      <c r="L430" s="23">
        <f t="shared" si="11"/>
        <v>33.14</v>
      </c>
    </row>
    <row r="431" spans="1:12" s="13" customFormat="1" x14ac:dyDescent="0.25">
      <c r="A431" s="12" t="s">
        <v>410</v>
      </c>
      <c r="B431" s="13" t="s">
        <v>411</v>
      </c>
      <c r="C431" s="29">
        <v>0</v>
      </c>
      <c r="D431" s="29">
        <v>0</v>
      </c>
      <c r="E431" s="29">
        <v>46</v>
      </c>
      <c r="F431" s="29">
        <v>0</v>
      </c>
      <c r="G431" s="29">
        <v>198.09</v>
      </c>
      <c r="H431" s="29">
        <v>0</v>
      </c>
      <c r="I431" s="29">
        <v>17.68</v>
      </c>
      <c r="J431" s="29">
        <v>0</v>
      </c>
      <c r="K431" s="30"/>
      <c r="L431" s="23">
        <f t="shared" si="11"/>
        <v>261.77</v>
      </c>
    </row>
    <row r="432" spans="1:12" s="13" customFormat="1" x14ac:dyDescent="0.25">
      <c r="A432" s="12" t="s">
        <v>412</v>
      </c>
      <c r="B432" s="13" t="s">
        <v>413</v>
      </c>
      <c r="C432" s="29">
        <v>0</v>
      </c>
      <c r="D432" s="29">
        <v>0</v>
      </c>
      <c r="E432" s="29">
        <v>36.44</v>
      </c>
      <c r="F432" s="29">
        <v>264.88</v>
      </c>
      <c r="G432" s="29">
        <v>120</v>
      </c>
      <c r="H432" s="29">
        <v>0</v>
      </c>
      <c r="I432" s="29">
        <v>0</v>
      </c>
      <c r="J432" s="29">
        <v>10</v>
      </c>
      <c r="K432" s="20" t="s">
        <v>414</v>
      </c>
      <c r="L432" s="23">
        <f t="shared" si="11"/>
        <v>431.32</v>
      </c>
    </row>
    <row r="433" spans="1:12" s="13" customFormat="1" x14ac:dyDescent="0.25">
      <c r="A433" s="14" t="s">
        <v>464</v>
      </c>
      <c r="B433" s="13" t="s">
        <v>465</v>
      </c>
      <c r="C433" s="29">
        <v>30.6</v>
      </c>
      <c r="D433" s="29">
        <v>0</v>
      </c>
      <c r="E433" s="29">
        <v>0</v>
      </c>
      <c r="F433" s="29">
        <v>0</v>
      </c>
      <c r="G433" s="29">
        <v>0</v>
      </c>
      <c r="H433" s="29">
        <v>0</v>
      </c>
      <c r="I433" s="29">
        <v>0</v>
      </c>
      <c r="J433" s="29">
        <v>0</v>
      </c>
      <c r="K433" s="30"/>
      <c r="L433" s="23">
        <f t="shared" si="11"/>
        <v>30.6</v>
      </c>
    </row>
    <row r="434" spans="1:12" s="13" customFormat="1" x14ac:dyDescent="0.25">
      <c r="A434" s="14" t="s">
        <v>457</v>
      </c>
      <c r="B434" s="13" t="s">
        <v>466</v>
      </c>
      <c r="C434" s="29">
        <v>0</v>
      </c>
      <c r="D434" s="29">
        <v>0</v>
      </c>
      <c r="E434" s="29">
        <v>8</v>
      </c>
      <c r="F434" s="29">
        <v>0</v>
      </c>
      <c r="G434" s="29">
        <v>0</v>
      </c>
      <c r="H434" s="29">
        <v>0</v>
      </c>
      <c r="I434" s="29">
        <v>0</v>
      </c>
      <c r="J434" s="29">
        <v>0</v>
      </c>
      <c r="K434" s="30"/>
      <c r="L434" s="23">
        <f t="shared" si="11"/>
        <v>8</v>
      </c>
    </row>
    <row r="435" spans="1:12" s="13" customFormat="1" x14ac:dyDescent="0.25">
      <c r="A435" s="14" t="s">
        <v>467</v>
      </c>
      <c r="B435" s="13" t="s">
        <v>468</v>
      </c>
      <c r="C435" s="29">
        <v>54</v>
      </c>
      <c r="D435" s="29">
        <v>0</v>
      </c>
      <c r="E435" s="29">
        <v>25</v>
      </c>
      <c r="F435" s="29">
        <v>0</v>
      </c>
      <c r="G435" s="29">
        <v>140.51</v>
      </c>
      <c r="H435" s="29">
        <v>0</v>
      </c>
      <c r="I435" s="29">
        <v>0</v>
      </c>
      <c r="J435" s="29">
        <v>0</v>
      </c>
      <c r="K435" s="30"/>
      <c r="L435" s="23">
        <f t="shared" si="11"/>
        <v>219.51</v>
      </c>
    </row>
    <row r="436" spans="1:12" s="13" customFormat="1" x14ac:dyDescent="0.25">
      <c r="A436" s="14" t="s">
        <v>469</v>
      </c>
      <c r="B436" s="13" t="s">
        <v>470</v>
      </c>
      <c r="C436" s="29">
        <v>54</v>
      </c>
      <c r="D436" s="29">
        <v>0</v>
      </c>
      <c r="E436" s="29">
        <v>59.24</v>
      </c>
      <c r="F436" s="29">
        <v>0</v>
      </c>
      <c r="G436" s="29">
        <v>85.35</v>
      </c>
      <c r="H436" s="29">
        <v>0</v>
      </c>
      <c r="I436" s="29">
        <v>0</v>
      </c>
      <c r="J436" s="29">
        <v>15.99</v>
      </c>
      <c r="K436" s="20" t="s">
        <v>471</v>
      </c>
      <c r="L436" s="23">
        <f t="shared" si="11"/>
        <v>214.58</v>
      </c>
    </row>
    <row r="437" spans="1:12" s="13" customFormat="1" x14ac:dyDescent="0.25">
      <c r="A437" s="14" t="s">
        <v>472</v>
      </c>
      <c r="B437" s="13" t="s">
        <v>473</v>
      </c>
      <c r="C437" s="29">
        <v>53.01</v>
      </c>
      <c r="D437" s="29">
        <v>0</v>
      </c>
      <c r="E437" s="29">
        <v>50.6</v>
      </c>
      <c r="F437" s="29">
        <v>0</v>
      </c>
      <c r="G437" s="29">
        <v>113.67</v>
      </c>
      <c r="H437" s="29">
        <v>0</v>
      </c>
      <c r="I437" s="29">
        <v>1.2</v>
      </c>
      <c r="J437" s="29">
        <v>0</v>
      </c>
      <c r="K437" s="47"/>
      <c r="L437" s="23">
        <f t="shared" si="11"/>
        <v>218.48</v>
      </c>
    </row>
    <row r="438" spans="1:12" s="13" customFormat="1" x14ac:dyDescent="0.25">
      <c r="A438" s="14" t="s">
        <v>474</v>
      </c>
      <c r="B438" s="13" t="s">
        <v>475</v>
      </c>
      <c r="C438" s="29">
        <v>56.03</v>
      </c>
      <c r="D438" s="29">
        <v>0</v>
      </c>
      <c r="E438" s="29">
        <v>0</v>
      </c>
      <c r="F438" s="29">
        <v>0</v>
      </c>
      <c r="G438" s="29">
        <v>15.25</v>
      </c>
      <c r="H438" s="29">
        <v>0</v>
      </c>
      <c r="I438" s="29">
        <v>12</v>
      </c>
      <c r="J438" s="29">
        <v>0</v>
      </c>
      <c r="K438" s="20" t="s">
        <v>202</v>
      </c>
      <c r="L438" s="23">
        <f t="shared" si="11"/>
        <v>83.28</v>
      </c>
    </row>
    <row r="439" spans="1:12" s="13" customFormat="1" x14ac:dyDescent="0.25">
      <c r="A439" s="14" t="s">
        <v>476</v>
      </c>
      <c r="B439" s="13" t="s">
        <v>477</v>
      </c>
      <c r="C439" s="29">
        <v>0</v>
      </c>
      <c r="D439" s="29">
        <v>0</v>
      </c>
      <c r="E439" s="29">
        <v>0</v>
      </c>
      <c r="F439" s="29">
        <v>0</v>
      </c>
      <c r="G439" s="29">
        <v>0</v>
      </c>
      <c r="H439" s="29">
        <v>24.5</v>
      </c>
      <c r="I439" s="29">
        <v>0</v>
      </c>
      <c r="J439" s="29">
        <v>0</v>
      </c>
      <c r="K439" s="47"/>
      <c r="L439" s="23">
        <f t="shared" si="11"/>
        <v>24.5</v>
      </c>
    </row>
    <row r="440" spans="1:12" s="13" customFormat="1" x14ac:dyDescent="0.25">
      <c r="A440" s="14" t="s">
        <v>478</v>
      </c>
      <c r="B440" s="13" t="s">
        <v>479</v>
      </c>
      <c r="C440" s="29">
        <v>53.01</v>
      </c>
      <c r="D440" s="29">
        <v>0</v>
      </c>
      <c r="E440" s="29">
        <v>43.8</v>
      </c>
      <c r="F440" s="29">
        <v>0</v>
      </c>
      <c r="G440" s="29">
        <v>73.430000000000007</v>
      </c>
      <c r="H440" s="29">
        <v>0</v>
      </c>
      <c r="I440" s="29">
        <v>41</v>
      </c>
      <c r="J440" s="29">
        <v>3.6</v>
      </c>
      <c r="K440" s="20" t="s">
        <v>480</v>
      </c>
      <c r="L440" s="23">
        <f t="shared" ref="L440:L464" si="12">SUM(C440:J440)</f>
        <v>214.84</v>
      </c>
    </row>
    <row r="441" spans="1:12" s="13" customFormat="1" ht="30" x14ac:dyDescent="0.25">
      <c r="A441" s="14" t="s">
        <v>504</v>
      </c>
      <c r="B441" s="13" t="s">
        <v>505</v>
      </c>
      <c r="C441" s="29">
        <v>0</v>
      </c>
      <c r="D441" s="29">
        <v>33.200000000000003</v>
      </c>
      <c r="E441" s="29">
        <v>61.2</v>
      </c>
      <c r="F441" s="29">
        <v>0</v>
      </c>
      <c r="G441" s="29">
        <v>136.72999999999999</v>
      </c>
      <c r="H441" s="29">
        <v>0</v>
      </c>
      <c r="I441" s="29">
        <v>0</v>
      </c>
      <c r="J441" s="29">
        <v>56.8</v>
      </c>
      <c r="K441" s="20" t="s">
        <v>521</v>
      </c>
      <c r="L441" s="23">
        <f t="shared" si="12"/>
        <v>287.93</v>
      </c>
    </row>
    <row r="442" spans="1:12" s="13" customFormat="1" x14ac:dyDescent="0.25">
      <c r="A442" s="14" t="s">
        <v>506</v>
      </c>
      <c r="B442" s="13" t="s">
        <v>507</v>
      </c>
      <c r="C442" s="29">
        <v>0</v>
      </c>
      <c r="D442" s="29">
        <v>0</v>
      </c>
      <c r="E442" s="29">
        <v>22.15</v>
      </c>
      <c r="F442" s="29">
        <v>0</v>
      </c>
      <c r="G442" s="29">
        <v>0</v>
      </c>
      <c r="H442" s="29">
        <v>0</v>
      </c>
      <c r="I442" s="29">
        <v>0</v>
      </c>
      <c r="J442" s="29">
        <v>0</v>
      </c>
      <c r="K442" s="20"/>
      <c r="L442" s="23">
        <f t="shared" si="12"/>
        <v>22.15</v>
      </c>
    </row>
    <row r="443" spans="1:12" s="13" customFormat="1" x14ac:dyDescent="0.25">
      <c r="A443" s="14" t="s">
        <v>508</v>
      </c>
      <c r="B443" s="13" t="s">
        <v>509</v>
      </c>
      <c r="C443" s="29">
        <v>107.54</v>
      </c>
      <c r="D443" s="29">
        <v>0</v>
      </c>
      <c r="E443" s="29">
        <v>0</v>
      </c>
      <c r="F443" s="29">
        <v>0</v>
      </c>
      <c r="G443" s="29">
        <v>0</v>
      </c>
      <c r="H443" s="29">
        <v>0</v>
      </c>
      <c r="I443" s="29">
        <v>0</v>
      </c>
      <c r="J443" s="29">
        <v>0</v>
      </c>
      <c r="K443" s="20"/>
      <c r="L443" s="23">
        <f t="shared" si="12"/>
        <v>107.54</v>
      </c>
    </row>
    <row r="444" spans="1:12" s="13" customFormat="1" x14ac:dyDescent="0.25">
      <c r="A444" s="14" t="s">
        <v>510</v>
      </c>
      <c r="B444" s="13" t="s">
        <v>511</v>
      </c>
      <c r="C444" s="29">
        <v>0</v>
      </c>
      <c r="D444" s="29">
        <v>0</v>
      </c>
      <c r="E444" s="29">
        <v>0</v>
      </c>
      <c r="F444" s="29">
        <v>0</v>
      </c>
      <c r="G444" s="29">
        <v>0</v>
      </c>
      <c r="H444" s="29">
        <v>0</v>
      </c>
      <c r="I444" s="29">
        <v>0</v>
      </c>
      <c r="J444" s="29">
        <v>90.05</v>
      </c>
      <c r="K444" s="20" t="s">
        <v>512</v>
      </c>
      <c r="L444" s="23">
        <f t="shared" si="12"/>
        <v>90.05</v>
      </c>
    </row>
    <row r="445" spans="1:12" s="13" customFormat="1" x14ac:dyDescent="0.25">
      <c r="A445" s="14" t="s">
        <v>516</v>
      </c>
      <c r="B445" s="13" t="s">
        <v>517</v>
      </c>
      <c r="C445" s="29">
        <v>57.06</v>
      </c>
      <c r="D445" s="29">
        <v>0</v>
      </c>
      <c r="E445" s="29">
        <v>0</v>
      </c>
      <c r="F445" s="29">
        <v>0</v>
      </c>
      <c r="G445" s="29">
        <v>12</v>
      </c>
      <c r="H445" s="29">
        <v>0</v>
      </c>
      <c r="I445" s="29">
        <v>0</v>
      </c>
      <c r="J445" s="29">
        <v>0</v>
      </c>
      <c r="K445" s="20"/>
      <c r="L445" s="23">
        <f t="shared" si="12"/>
        <v>69.06</v>
      </c>
    </row>
    <row r="446" spans="1:12" s="13" customFormat="1" x14ac:dyDescent="0.25">
      <c r="A446" s="14" t="s">
        <v>516</v>
      </c>
      <c r="B446" s="13" t="s">
        <v>520</v>
      </c>
      <c r="C446" s="29">
        <v>0</v>
      </c>
      <c r="D446" s="29">
        <v>0</v>
      </c>
      <c r="E446" s="29">
        <v>0</v>
      </c>
      <c r="F446" s="29">
        <v>0</v>
      </c>
      <c r="G446" s="29">
        <v>9.09</v>
      </c>
      <c r="H446" s="29">
        <v>0</v>
      </c>
      <c r="I446" s="29">
        <v>0</v>
      </c>
      <c r="J446" s="29">
        <v>10.4</v>
      </c>
      <c r="K446" s="20" t="s">
        <v>522</v>
      </c>
      <c r="L446" s="23">
        <f t="shared" si="12"/>
        <v>19.490000000000002</v>
      </c>
    </row>
    <row r="447" spans="1:12" s="13" customFormat="1" x14ac:dyDescent="0.25">
      <c r="A447" s="14" t="s">
        <v>501</v>
      </c>
      <c r="B447" s="13" t="s">
        <v>515</v>
      </c>
      <c r="C447" s="29">
        <v>75.599999999999994</v>
      </c>
      <c r="D447" s="29">
        <v>0</v>
      </c>
      <c r="E447" s="29">
        <v>0</v>
      </c>
      <c r="F447" s="29">
        <v>0</v>
      </c>
      <c r="G447" s="29">
        <v>0</v>
      </c>
      <c r="H447" s="29">
        <v>0</v>
      </c>
      <c r="I447" s="29">
        <v>0</v>
      </c>
      <c r="J447" s="29">
        <v>0</v>
      </c>
      <c r="K447" s="20"/>
      <c r="L447" s="23">
        <f t="shared" si="12"/>
        <v>75.599999999999994</v>
      </c>
    </row>
    <row r="448" spans="1:12" s="13" customFormat="1" x14ac:dyDescent="0.25">
      <c r="A448" s="14" t="s">
        <v>513</v>
      </c>
      <c r="B448" s="13" t="s">
        <v>514</v>
      </c>
      <c r="C448" s="29">
        <v>61.2</v>
      </c>
      <c r="D448" s="29">
        <v>0</v>
      </c>
      <c r="E448" s="29">
        <v>0</v>
      </c>
      <c r="F448" s="29">
        <v>0</v>
      </c>
      <c r="G448" s="29">
        <v>0</v>
      </c>
      <c r="H448" s="29">
        <v>0</v>
      </c>
      <c r="I448" s="29">
        <v>0</v>
      </c>
      <c r="J448" s="29">
        <v>0</v>
      </c>
      <c r="K448" s="20"/>
      <c r="L448" s="23">
        <f t="shared" si="12"/>
        <v>61.2</v>
      </c>
    </row>
    <row r="449" spans="1:12" s="13" customFormat="1" x14ac:dyDescent="0.25">
      <c r="A449" s="14" t="s">
        <v>518</v>
      </c>
      <c r="B449" s="13" t="s">
        <v>519</v>
      </c>
      <c r="C449" s="29">
        <v>53.46</v>
      </c>
      <c r="D449" s="29">
        <v>0</v>
      </c>
      <c r="E449" s="29">
        <v>20.6</v>
      </c>
      <c r="F449" s="29">
        <v>0</v>
      </c>
      <c r="G449" s="29">
        <v>0</v>
      </c>
      <c r="H449" s="29">
        <v>0</v>
      </c>
      <c r="I449" s="29">
        <v>0</v>
      </c>
      <c r="J449" s="29">
        <v>0</v>
      </c>
      <c r="K449" s="20"/>
      <c r="L449" s="23">
        <f t="shared" si="12"/>
        <v>74.06</v>
      </c>
    </row>
    <row r="450" spans="1:12" s="13" customFormat="1" x14ac:dyDescent="0.25">
      <c r="A450" s="13" t="s">
        <v>561</v>
      </c>
      <c r="B450" s="13" t="s">
        <v>562</v>
      </c>
      <c r="C450" s="36">
        <v>56.25</v>
      </c>
      <c r="D450" s="36">
        <v>34.86</v>
      </c>
      <c r="E450" s="53">
        <v>0</v>
      </c>
      <c r="F450" s="36">
        <v>0</v>
      </c>
      <c r="G450" s="29">
        <v>33.53</v>
      </c>
      <c r="H450" s="29">
        <v>0</v>
      </c>
      <c r="I450" s="29">
        <v>0</v>
      </c>
      <c r="J450" s="29">
        <v>0</v>
      </c>
      <c r="K450" s="30"/>
      <c r="L450" s="23">
        <f t="shared" si="12"/>
        <v>124.64</v>
      </c>
    </row>
    <row r="451" spans="1:12" s="13" customFormat="1" x14ac:dyDescent="0.25">
      <c r="A451" s="14" t="s">
        <v>563</v>
      </c>
      <c r="B451" s="13" t="s">
        <v>576</v>
      </c>
      <c r="C451" s="36">
        <v>56.25</v>
      </c>
      <c r="D451" s="36">
        <v>0</v>
      </c>
      <c r="E451" s="53">
        <v>0</v>
      </c>
      <c r="F451" s="36">
        <v>0</v>
      </c>
      <c r="G451" s="29">
        <v>91.54</v>
      </c>
      <c r="H451" s="29">
        <v>0</v>
      </c>
      <c r="I451" s="29">
        <v>1.4</v>
      </c>
      <c r="J451" s="29">
        <v>25.16</v>
      </c>
      <c r="K451" s="33" t="s">
        <v>565</v>
      </c>
      <c r="L451" s="23">
        <f t="shared" si="12"/>
        <v>174.35000000000002</v>
      </c>
    </row>
    <row r="452" spans="1:12" s="13" customFormat="1" ht="30" x14ac:dyDescent="0.25">
      <c r="A452" s="12" t="s">
        <v>564</v>
      </c>
      <c r="B452" s="13" t="s">
        <v>577</v>
      </c>
      <c r="C452" s="78">
        <v>0</v>
      </c>
      <c r="D452" s="78">
        <v>0</v>
      </c>
      <c r="E452" s="78">
        <v>0</v>
      </c>
      <c r="F452" s="78">
        <v>21.5</v>
      </c>
      <c r="G452" s="78">
        <v>51</v>
      </c>
      <c r="H452" s="78">
        <v>0</v>
      </c>
      <c r="I452" s="78">
        <v>0</v>
      </c>
      <c r="J452" s="78">
        <v>8.64</v>
      </c>
      <c r="K452" s="77" t="s">
        <v>566</v>
      </c>
      <c r="L452" s="23">
        <f t="shared" si="12"/>
        <v>81.14</v>
      </c>
    </row>
    <row r="453" spans="1:12" s="73" customFormat="1" x14ac:dyDescent="0.25">
      <c r="A453" s="75" t="s">
        <v>858</v>
      </c>
      <c r="B453" s="74" t="s">
        <v>859</v>
      </c>
      <c r="C453" s="78">
        <v>59.4</v>
      </c>
      <c r="D453" s="78">
        <v>0</v>
      </c>
      <c r="E453" s="78">
        <v>20.5</v>
      </c>
      <c r="F453" s="78">
        <v>0</v>
      </c>
      <c r="G453" s="78">
        <v>19</v>
      </c>
      <c r="H453" s="78">
        <v>0</v>
      </c>
      <c r="I453" s="78">
        <v>0</v>
      </c>
      <c r="J453" s="78">
        <v>0</v>
      </c>
      <c r="K453" s="76"/>
      <c r="L453" s="76">
        <f t="shared" si="12"/>
        <v>98.9</v>
      </c>
    </row>
    <row r="454" spans="1:12" s="73" customFormat="1" x14ac:dyDescent="0.25">
      <c r="A454" s="75" t="s">
        <v>837</v>
      </c>
      <c r="B454" s="74" t="s">
        <v>860</v>
      </c>
      <c r="C454" s="78">
        <v>50.31</v>
      </c>
      <c r="D454" s="78">
        <v>0</v>
      </c>
      <c r="E454" s="78">
        <v>8.1</v>
      </c>
      <c r="F454" s="78">
        <v>0</v>
      </c>
      <c r="G454" s="78">
        <v>0</v>
      </c>
      <c r="H454" s="78">
        <v>0</v>
      </c>
      <c r="I454" s="78">
        <v>0</v>
      </c>
      <c r="J454" s="78">
        <v>0</v>
      </c>
      <c r="K454" s="76"/>
      <c r="L454" s="76">
        <f t="shared" si="12"/>
        <v>58.410000000000004</v>
      </c>
    </row>
    <row r="455" spans="1:12" s="68" customFormat="1" x14ac:dyDescent="0.25">
      <c r="A455" s="75" t="s">
        <v>861</v>
      </c>
      <c r="B455" s="74" t="s">
        <v>862</v>
      </c>
      <c r="C455" s="78">
        <v>56.25</v>
      </c>
      <c r="D455" s="78">
        <v>0</v>
      </c>
      <c r="E455" s="78">
        <v>0</v>
      </c>
      <c r="F455" s="78">
        <v>0</v>
      </c>
      <c r="G455" s="78">
        <v>0</v>
      </c>
      <c r="H455" s="78">
        <v>0</v>
      </c>
      <c r="I455" s="78">
        <v>0</v>
      </c>
      <c r="J455" s="78">
        <v>0</v>
      </c>
      <c r="K455" s="76"/>
      <c r="L455" s="76">
        <f t="shared" si="12"/>
        <v>56.25</v>
      </c>
    </row>
    <row r="456" spans="1:12" s="68" customFormat="1" x14ac:dyDescent="0.25">
      <c r="A456" s="74" t="s">
        <v>863</v>
      </c>
      <c r="B456" s="74" t="s">
        <v>864</v>
      </c>
      <c r="C456" s="78">
        <v>83.7</v>
      </c>
      <c r="D456" s="78">
        <v>0</v>
      </c>
      <c r="E456" s="78">
        <v>28.5</v>
      </c>
      <c r="F456" s="78">
        <v>0</v>
      </c>
      <c r="G456" s="78">
        <v>0</v>
      </c>
      <c r="H456" s="78">
        <v>0</v>
      </c>
      <c r="I456" s="78">
        <v>0</v>
      </c>
      <c r="J456" s="78">
        <v>0</v>
      </c>
      <c r="K456" s="76"/>
      <c r="L456" s="76">
        <f t="shared" si="12"/>
        <v>112.2</v>
      </c>
    </row>
    <row r="457" spans="1:12" s="68" customFormat="1" x14ac:dyDescent="0.25">
      <c r="A457" s="75" t="s">
        <v>865</v>
      </c>
      <c r="B457" s="74" t="s">
        <v>866</v>
      </c>
      <c r="C457" s="78">
        <v>47.7</v>
      </c>
      <c r="D457" s="78">
        <v>0</v>
      </c>
      <c r="E457" s="78">
        <v>0</v>
      </c>
      <c r="F457" s="78">
        <v>0</v>
      </c>
      <c r="G457" s="78">
        <v>0</v>
      </c>
      <c r="H457" s="78">
        <v>0</v>
      </c>
      <c r="I457" s="78">
        <v>0</v>
      </c>
      <c r="J457" s="78">
        <v>0</v>
      </c>
      <c r="K457" s="76"/>
      <c r="L457" s="76">
        <f t="shared" si="12"/>
        <v>47.7</v>
      </c>
    </row>
    <row r="458" spans="1:12" s="68" customFormat="1" x14ac:dyDescent="0.25">
      <c r="A458" s="74" t="s">
        <v>867</v>
      </c>
      <c r="B458" s="74" t="s">
        <v>868</v>
      </c>
      <c r="C458" s="78">
        <v>47</v>
      </c>
      <c r="D458" s="78">
        <v>0</v>
      </c>
      <c r="E458" s="78">
        <v>0</v>
      </c>
      <c r="F458" s="78">
        <v>0</v>
      </c>
      <c r="G458" s="78">
        <v>0</v>
      </c>
      <c r="H458" s="78">
        <v>0</v>
      </c>
      <c r="I458" s="78">
        <v>0</v>
      </c>
      <c r="J458" s="78">
        <v>0</v>
      </c>
      <c r="K458" s="76"/>
      <c r="L458" s="76">
        <f t="shared" si="12"/>
        <v>47</v>
      </c>
    </row>
    <row r="459" spans="1:12" s="68" customFormat="1" x14ac:dyDescent="0.25">
      <c r="A459" s="74" t="s">
        <v>869</v>
      </c>
      <c r="B459" s="74" t="s">
        <v>870</v>
      </c>
      <c r="C459" s="78">
        <v>21</v>
      </c>
      <c r="D459" s="78">
        <v>0</v>
      </c>
      <c r="E459" s="78">
        <v>0</v>
      </c>
      <c r="F459" s="78">
        <v>0</v>
      </c>
      <c r="G459" s="78">
        <v>0</v>
      </c>
      <c r="H459" s="78">
        <v>0</v>
      </c>
      <c r="I459" s="78">
        <v>0</v>
      </c>
      <c r="J459" s="78">
        <v>0</v>
      </c>
      <c r="K459" s="76"/>
      <c r="L459" s="76">
        <f t="shared" si="12"/>
        <v>21</v>
      </c>
    </row>
    <row r="460" spans="1:12" s="68" customFormat="1" x14ac:dyDescent="0.25">
      <c r="A460" s="74" t="s">
        <v>871</v>
      </c>
      <c r="B460" s="74" t="s">
        <v>872</v>
      </c>
      <c r="C460" s="78">
        <v>47.7</v>
      </c>
      <c r="D460" s="78">
        <v>0</v>
      </c>
      <c r="E460" s="78">
        <v>0</v>
      </c>
      <c r="F460" s="78">
        <v>0</v>
      </c>
      <c r="G460" s="78">
        <v>0</v>
      </c>
      <c r="H460" s="78">
        <v>0</v>
      </c>
      <c r="I460" s="78">
        <v>0</v>
      </c>
      <c r="J460" s="78">
        <v>0</v>
      </c>
      <c r="K460" s="76"/>
      <c r="L460" s="76">
        <f t="shared" si="12"/>
        <v>47.7</v>
      </c>
    </row>
    <row r="461" spans="1:12" s="68" customFormat="1" x14ac:dyDescent="0.25">
      <c r="A461" s="74" t="s">
        <v>873</v>
      </c>
      <c r="B461" s="74" t="s">
        <v>874</v>
      </c>
      <c r="C461" s="78">
        <v>35.549999999999997</v>
      </c>
      <c r="D461" s="78">
        <v>0</v>
      </c>
      <c r="E461" s="78">
        <v>0</v>
      </c>
      <c r="F461" s="78">
        <v>0</v>
      </c>
      <c r="G461" s="78">
        <v>0</v>
      </c>
      <c r="H461" s="78">
        <v>0</v>
      </c>
      <c r="I461" s="78">
        <v>0</v>
      </c>
      <c r="J461" s="78">
        <v>0</v>
      </c>
      <c r="K461" s="76"/>
      <c r="L461" s="76">
        <f t="shared" si="12"/>
        <v>35.549999999999997</v>
      </c>
    </row>
    <row r="462" spans="1:12" s="68" customFormat="1" x14ac:dyDescent="0.25">
      <c r="A462" s="74" t="s">
        <v>875</v>
      </c>
      <c r="B462" s="74" t="s">
        <v>876</v>
      </c>
      <c r="C462" s="78">
        <v>35.549999999999997</v>
      </c>
      <c r="D462" s="78">
        <v>0</v>
      </c>
      <c r="E462" s="78">
        <v>0</v>
      </c>
      <c r="F462" s="78">
        <v>0</v>
      </c>
      <c r="G462" s="78">
        <v>0</v>
      </c>
      <c r="H462" s="78">
        <v>0</v>
      </c>
      <c r="I462" s="78">
        <v>0</v>
      </c>
      <c r="J462" s="78">
        <v>0</v>
      </c>
      <c r="K462" s="76"/>
      <c r="L462" s="76">
        <f t="shared" si="12"/>
        <v>35.549999999999997</v>
      </c>
    </row>
    <row r="463" spans="1:12" s="68" customFormat="1" x14ac:dyDescent="0.25">
      <c r="A463" s="74" t="s">
        <v>877</v>
      </c>
      <c r="B463" s="74" t="s">
        <v>878</v>
      </c>
      <c r="C463" s="78">
        <v>95.4</v>
      </c>
      <c r="D463" s="78">
        <v>0</v>
      </c>
      <c r="E463" s="78">
        <v>0</v>
      </c>
      <c r="F463" s="78">
        <v>0</v>
      </c>
      <c r="G463" s="78">
        <v>0</v>
      </c>
      <c r="H463" s="78">
        <v>0</v>
      </c>
      <c r="I463" s="78">
        <v>0</v>
      </c>
      <c r="J463" s="78">
        <v>0</v>
      </c>
      <c r="K463" s="76"/>
      <c r="L463" s="76">
        <f t="shared" si="12"/>
        <v>95.4</v>
      </c>
    </row>
    <row r="464" spans="1:12" s="68" customFormat="1" x14ac:dyDescent="0.25">
      <c r="A464" s="75" t="s">
        <v>879</v>
      </c>
      <c r="B464" s="74" t="s">
        <v>880</v>
      </c>
      <c r="C464" s="78">
        <v>0</v>
      </c>
      <c r="D464" s="78">
        <v>0</v>
      </c>
      <c r="E464" s="78">
        <v>0</v>
      </c>
      <c r="F464" s="78">
        <v>0</v>
      </c>
      <c r="G464" s="78">
        <v>229.76</v>
      </c>
      <c r="H464" s="78">
        <v>0</v>
      </c>
      <c r="I464" s="78">
        <v>0</v>
      </c>
      <c r="J464" s="78">
        <v>0</v>
      </c>
      <c r="K464" s="76"/>
      <c r="L464" s="76">
        <f t="shared" si="12"/>
        <v>229.76</v>
      </c>
    </row>
    <row r="465" spans="1:12" s="13" customFormat="1" x14ac:dyDescent="0.25">
      <c r="A465" s="12"/>
      <c r="C465" s="36"/>
      <c r="D465" s="36"/>
      <c r="E465" s="53"/>
      <c r="F465" s="36"/>
      <c r="G465" s="53"/>
      <c r="H465" s="36"/>
      <c r="I465" s="36"/>
      <c r="J465" s="36"/>
      <c r="K465" s="20"/>
      <c r="L465" s="23"/>
    </row>
    <row r="466" spans="1:12" ht="15.6" x14ac:dyDescent="0.3">
      <c r="A466" s="43" t="s">
        <v>368</v>
      </c>
    </row>
    <row r="467" spans="1:12" ht="15.6" x14ac:dyDescent="0.3">
      <c r="A467" s="43"/>
    </row>
    <row r="468" spans="1:12" x14ac:dyDescent="0.25">
      <c r="A468" s="14" t="s">
        <v>506</v>
      </c>
      <c r="B468" s="6" t="s">
        <v>755</v>
      </c>
      <c r="C468" s="36">
        <v>0</v>
      </c>
      <c r="D468" s="36">
        <v>0</v>
      </c>
      <c r="E468" s="36">
        <v>0</v>
      </c>
      <c r="F468" s="36">
        <v>0</v>
      </c>
      <c r="G468" s="5">
        <v>12.52</v>
      </c>
      <c r="H468" s="36">
        <v>0</v>
      </c>
      <c r="I468" s="36">
        <v>0</v>
      </c>
      <c r="J468" s="36">
        <v>0</v>
      </c>
      <c r="L468" s="23">
        <f t="shared" ref="L468:L531" si="13">SUM(C468:J468)</f>
        <v>12.52</v>
      </c>
    </row>
    <row r="469" spans="1:12" x14ac:dyDescent="0.25">
      <c r="A469" s="14" t="s">
        <v>508</v>
      </c>
      <c r="B469" s="6" t="s">
        <v>756</v>
      </c>
      <c r="C469" s="36">
        <v>0</v>
      </c>
      <c r="D469" s="36">
        <v>0</v>
      </c>
      <c r="E469" s="36">
        <v>0</v>
      </c>
      <c r="F469" s="36">
        <v>0</v>
      </c>
      <c r="G469" s="5">
        <v>1.2</v>
      </c>
      <c r="H469" s="36">
        <v>0</v>
      </c>
      <c r="I469" s="36">
        <v>0</v>
      </c>
      <c r="J469" s="36">
        <v>0</v>
      </c>
      <c r="L469" s="91">
        <f t="shared" si="13"/>
        <v>1.2</v>
      </c>
    </row>
    <row r="470" spans="1:12" x14ac:dyDescent="0.25">
      <c r="A470" s="14" t="s">
        <v>508</v>
      </c>
      <c r="B470" s="6" t="s">
        <v>685</v>
      </c>
      <c r="C470" s="36">
        <v>0</v>
      </c>
      <c r="D470" s="36">
        <v>0</v>
      </c>
      <c r="E470" s="36">
        <v>0</v>
      </c>
      <c r="F470" s="36">
        <v>0</v>
      </c>
      <c r="G470" s="5">
        <v>5.54</v>
      </c>
      <c r="H470" s="36">
        <v>0</v>
      </c>
      <c r="I470" s="36">
        <v>0</v>
      </c>
      <c r="J470" s="36">
        <v>0</v>
      </c>
      <c r="L470" s="91">
        <f t="shared" si="13"/>
        <v>5.54</v>
      </c>
    </row>
    <row r="471" spans="1:12" x14ac:dyDescent="0.25">
      <c r="A471" s="14" t="s">
        <v>508</v>
      </c>
      <c r="B471" s="6" t="s">
        <v>757</v>
      </c>
      <c r="C471" s="36">
        <v>0</v>
      </c>
      <c r="D471" s="5">
        <v>12.9</v>
      </c>
      <c r="E471" s="36">
        <v>0</v>
      </c>
      <c r="F471" s="36">
        <v>0</v>
      </c>
      <c r="G471" s="36">
        <v>0</v>
      </c>
      <c r="H471" s="36">
        <v>0</v>
      </c>
      <c r="I471" s="36">
        <v>0</v>
      </c>
      <c r="J471" s="36">
        <v>0</v>
      </c>
      <c r="L471" s="91">
        <f t="shared" si="13"/>
        <v>12.9</v>
      </c>
    </row>
    <row r="472" spans="1:12" x14ac:dyDescent="0.25">
      <c r="A472" s="14" t="s">
        <v>508</v>
      </c>
      <c r="B472" s="6" t="s">
        <v>758</v>
      </c>
      <c r="C472" s="36">
        <v>0</v>
      </c>
      <c r="D472" s="36">
        <v>0</v>
      </c>
      <c r="E472" s="36">
        <v>0</v>
      </c>
      <c r="F472" s="36">
        <v>0</v>
      </c>
      <c r="G472" s="5">
        <v>7.97</v>
      </c>
      <c r="H472" s="36">
        <v>0</v>
      </c>
      <c r="I472" s="36">
        <v>0</v>
      </c>
      <c r="J472" s="36">
        <v>0</v>
      </c>
      <c r="L472" s="91">
        <f t="shared" si="13"/>
        <v>7.97</v>
      </c>
    </row>
    <row r="473" spans="1:12" x14ac:dyDescent="0.25">
      <c r="A473" s="14" t="s">
        <v>508</v>
      </c>
      <c r="B473" s="6" t="s">
        <v>687</v>
      </c>
      <c r="C473" s="36">
        <v>0</v>
      </c>
      <c r="D473" s="36">
        <v>0</v>
      </c>
      <c r="E473" s="36">
        <v>0</v>
      </c>
      <c r="F473" s="36">
        <v>0</v>
      </c>
      <c r="G473" s="5">
        <v>10</v>
      </c>
      <c r="H473" s="36">
        <v>0</v>
      </c>
      <c r="I473" s="36">
        <v>0</v>
      </c>
      <c r="J473" s="36">
        <v>0</v>
      </c>
      <c r="L473" s="91">
        <f t="shared" si="13"/>
        <v>10</v>
      </c>
    </row>
    <row r="474" spans="1:12" x14ac:dyDescent="0.25">
      <c r="A474" s="14" t="s">
        <v>508</v>
      </c>
      <c r="B474" s="59" t="s">
        <v>759</v>
      </c>
      <c r="C474" s="36">
        <v>0</v>
      </c>
      <c r="D474" s="36">
        <v>0</v>
      </c>
      <c r="E474" s="36">
        <v>0</v>
      </c>
      <c r="F474" s="36">
        <v>0</v>
      </c>
      <c r="G474" s="5">
        <v>12</v>
      </c>
      <c r="H474" s="36">
        <v>0</v>
      </c>
      <c r="I474" s="36">
        <v>0</v>
      </c>
      <c r="J474" s="36">
        <v>0</v>
      </c>
      <c r="L474" s="91">
        <f t="shared" si="13"/>
        <v>12</v>
      </c>
    </row>
    <row r="475" spans="1:12" x14ac:dyDescent="0.25">
      <c r="A475" s="14" t="s">
        <v>642</v>
      </c>
      <c r="B475" s="6" t="s">
        <v>766</v>
      </c>
      <c r="C475" s="36">
        <v>0</v>
      </c>
      <c r="D475" s="36">
        <v>0</v>
      </c>
      <c r="E475" s="36">
        <v>0</v>
      </c>
      <c r="F475" s="36">
        <v>0</v>
      </c>
      <c r="G475" s="5">
        <v>1.2</v>
      </c>
      <c r="H475" s="36">
        <v>0</v>
      </c>
      <c r="I475" s="36">
        <v>0</v>
      </c>
      <c r="J475" s="36">
        <v>0</v>
      </c>
      <c r="L475" s="91">
        <f t="shared" si="13"/>
        <v>1.2</v>
      </c>
    </row>
    <row r="476" spans="1:12" x14ac:dyDescent="0.25">
      <c r="A476" s="14" t="s">
        <v>642</v>
      </c>
      <c r="B476" s="6" t="s">
        <v>760</v>
      </c>
      <c r="C476" s="36">
        <v>0</v>
      </c>
      <c r="D476" s="36">
        <v>0</v>
      </c>
      <c r="E476" s="36">
        <v>0</v>
      </c>
      <c r="F476" s="36">
        <v>0</v>
      </c>
      <c r="G476" s="5">
        <v>9.4499999999999993</v>
      </c>
      <c r="H476" s="36">
        <v>0</v>
      </c>
      <c r="I476" s="36">
        <v>0</v>
      </c>
      <c r="J476" s="36">
        <v>0</v>
      </c>
      <c r="L476" s="91">
        <f t="shared" si="13"/>
        <v>9.4499999999999993</v>
      </c>
    </row>
    <row r="477" spans="1:12" x14ac:dyDescent="0.25">
      <c r="A477" s="14" t="s">
        <v>642</v>
      </c>
      <c r="B477" s="6" t="s">
        <v>761</v>
      </c>
      <c r="C477" s="36">
        <v>0</v>
      </c>
      <c r="D477" s="36">
        <v>0</v>
      </c>
      <c r="E477" s="36">
        <v>0</v>
      </c>
      <c r="F477" s="36">
        <v>0</v>
      </c>
      <c r="G477" s="5">
        <v>1.85</v>
      </c>
      <c r="H477" s="36">
        <v>0</v>
      </c>
      <c r="I477" s="36">
        <v>0</v>
      </c>
      <c r="J477" s="36">
        <v>0</v>
      </c>
      <c r="L477" s="91">
        <f t="shared" si="13"/>
        <v>1.85</v>
      </c>
    </row>
    <row r="478" spans="1:12" x14ac:dyDescent="0.25">
      <c r="A478" s="14" t="s">
        <v>642</v>
      </c>
      <c r="B478" s="6" t="s">
        <v>762</v>
      </c>
      <c r="C478" s="36">
        <v>0</v>
      </c>
      <c r="D478" s="5">
        <v>12.1</v>
      </c>
      <c r="E478" s="36">
        <v>0</v>
      </c>
      <c r="F478" s="36">
        <v>0</v>
      </c>
      <c r="G478" s="36">
        <v>0</v>
      </c>
      <c r="H478" s="36">
        <v>0</v>
      </c>
      <c r="I478" s="36">
        <v>0</v>
      </c>
      <c r="J478" s="36">
        <v>0</v>
      </c>
      <c r="L478" s="91">
        <f t="shared" si="13"/>
        <v>12.1</v>
      </c>
    </row>
    <row r="479" spans="1:12" x14ac:dyDescent="0.25">
      <c r="A479" s="14" t="s">
        <v>642</v>
      </c>
      <c r="B479" s="6" t="s">
        <v>763</v>
      </c>
      <c r="C479" s="36">
        <v>0</v>
      </c>
      <c r="D479" s="36">
        <v>0</v>
      </c>
      <c r="E479" s="36">
        <v>0</v>
      </c>
      <c r="F479" s="36">
        <v>0</v>
      </c>
      <c r="G479" s="36">
        <v>0</v>
      </c>
      <c r="H479" s="5">
        <v>51.08</v>
      </c>
      <c r="I479" s="36">
        <v>0</v>
      </c>
      <c r="J479" s="36">
        <v>0</v>
      </c>
      <c r="L479" s="91">
        <f t="shared" si="13"/>
        <v>51.08</v>
      </c>
    </row>
    <row r="480" spans="1:12" x14ac:dyDescent="0.25">
      <c r="A480" s="14" t="s">
        <v>642</v>
      </c>
      <c r="B480" s="6" t="s">
        <v>764</v>
      </c>
      <c r="C480" s="36">
        <v>0</v>
      </c>
      <c r="D480" s="36">
        <v>0</v>
      </c>
      <c r="E480" s="36">
        <v>0</v>
      </c>
      <c r="F480" s="36">
        <v>0</v>
      </c>
      <c r="G480" s="5">
        <v>5.2</v>
      </c>
      <c r="H480" s="36">
        <v>0</v>
      </c>
      <c r="I480" s="36">
        <v>0</v>
      </c>
      <c r="J480" s="36">
        <v>0</v>
      </c>
      <c r="L480" s="91">
        <f t="shared" si="13"/>
        <v>5.2</v>
      </c>
    </row>
    <row r="481" spans="1:12" x14ac:dyDescent="0.25">
      <c r="A481" s="14" t="s">
        <v>642</v>
      </c>
      <c r="B481" s="6" t="s">
        <v>765</v>
      </c>
      <c r="C481" s="36">
        <v>0</v>
      </c>
      <c r="D481" s="36">
        <v>0</v>
      </c>
      <c r="E481" s="36">
        <v>0</v>
      </c>
      <c r="F481" s="36">
        <v>0</v>
      </c>
      <c r="G481" s="5">
        <v>25.08</v>
      </c>
      <c r="H481" s="36">
        <v>0</v>
      </c>
      <c r="I481" s="36">
        <v>0</v>
      </c>
      <c r="J481" s="36">
        <v>0</v>
      </c>
      <c r="L481" s="91">
        <f t="shared" si="13"/>
        <v>25.08</v>
      </c>
    </row>
    <row r="482" spans="1:12" x14ac:dyDescent="0.25">
      <c r="A482" s="14" t="s">
        <v>643</v>
      </c>
      <c r="B482" s="6" t="s">
        <v>766</v>
      </c>
      <c r="C482" s="36">
        <v>0</v>
      </c>
      <c r="D482" s="36">
        <v>0</v>
      </c>
      <c r="E482" s="36">
        <v>0</v>
      </c>
      <c r="F482" s="36">
        <v>0</v>
      </c>
      <c r="G482" s="5">
        <v>1.2</v>
      </c>
      <c r="H482" s="36">
        <v>0</v>
      </c>
      <c r="I482" s="36">
        <v>0</v>
      </c>
      <c r="J482" s="36">
        <v>0</v>
      </c>
      <c r="L482" s="91">
        <f t="shared" si="13"/>
        <v>1.2</v>
      </c>
    </row>
    <row r="483" spans="1:12" x14ac:dyDescent="0.25">
      <c r="A483" s="14" t="s">
        <v>643</v>
      </c>
      <c r="B483" s="6" t="s">
        <v>760</v>
      </c>
      <c r="C483" s="36">
        <v>0</v>
      </c>
      <c r="D483" s="36">
        <v>0</v>
      </c>
      <c r="E483" s="36">
        <v>0</v>
      </c>
      <c r="F483" s="36">
        <v>0</v>
      </c>
      <c r="G483" s="5">
        <v>5.7</v>
      </c>
      <c r="H483" s="36">
        <v>0</v>
      </c>
      <c r="I483" s="36">
        <v>0</v>
      </c>
      <c r="J483" s="36">
        <v>0</v>
      </c>
      <c r="L483" s="91">
        <f t="shared" si="13"/>
        <v>5.7</v>
      </c>
    </row>
    <row r="484" spans="1:12" x14ac:dyDescent="0.25">
      <c r="A484" s="14" t="s">
        <v>643</v>
      </c>
      <c r="B484" s="6" t="s">
        <v>762</v>
      </c>
      <c r="C484" s="36">
        <v>0</v>
      </c>
      <c r="D484" s="5">
        <v>4.9000000000000004</v>
      </c>
      <c r="E484" s="36">
        <v>0</v>
      </c>
      <c r="F484" s="36">
        <v>0</v>
      </c>
      <c r="G484" s="5">
        <v>0</v>
      </c>
      <c r="H484" s="36">
        <v>0</v>
      </c>
      <c r="I484" s="36">
        <v>0</v>
      </c>
      <c r="J484" s="36">
        <v>0</v>
      </c>
      <c r="L484" s="91">
        <f t="shared" si="13"/>
        <v>4.9000000000000004</v>
      </c>
    </row>
    <row r="485" spans="1:12" x14ac:dyDescent="0.25">
      <c r="A485" s="14" t="s">
        <v>643</v>
      </c>
      <c r="B485" s="6" t="s">
        <v>767</v>
      </c>
      <c r="C485" s="36">
        <v>0</v>
      </c>
      <c r="D485" s="36">
        <v>0</v>
      </c>
      <c r="E485" s="36">
        <v>0</v>
      </c>
      <c r="F485" s="36">
        <v>0</v>
      </c>
      <c r="G485" s="5">
        <v>3.2</v>
      </c>
      <c r="H485" s="36">
        <v>0</v>
      </c>
      <c r="I485" s="36">
        <v>0</v>
      </c>
      <c r="J485" s="36">
        <v>0</v>
      </c>
      <c r="L485" s="91">
        <f t="shared" si="13"/>
        <v>3.2</v>
      </c>
    </row>
    <row r="486" spans="1:12" x14ac:dyDescent="0.25">
      <c r="A486" s="14" t="s">
        <v>643</v>
      </c>
      <c r="B486" s="6" t="s">
        <v>768</v>
      </c>
      <c r="C486" s="36">
        <v>0</v>
      </c>
      <c r="D486" s="36">
        <v>0</v>
      </c>
      <c r="E486" s="36">
        <v>0</v>
      </c>
      <c r="F486" s="36">
        <v>0</v>
      </c>
      <c r="G486" s="5">
        <v>4.66</v>
      </c>
      <c r="H486" s="36">
        <v>0</v>
      </c>
      <c r="I486" s="36">
        <v>0</v>
      </c>
      <c r="J486" s="36">
        <v>0</v>
      </c>
      <c r="L486" s="91">
        <f t="shared" si="13"/>
        <v>4.66</v>
      </c>
    </row>
    <row r="487" spans="1:12" x14ac:dyDescent="0.25">
      <c r="A487" s="14" t="s">
        <v>516</v>
      </c>
      <c r="B487" s="6" t="s">
        <v>685</v>
      </c>
      <c r="C487" s="36">
        <v>0</v>
      </c>
      <c r="D487" s="36">
        <v>0</v>
      </c>
      <c r="E487" s="36">
        <v>0</v>
      </c>
      <c r="F487" s="36">
        <v>0</v>
      </c>
      <c r="G487" s="5">
        <v>5.64</v>
      </c>
      <c r="H487" s="36">
        <v>0</v>
      </c>
      <c r="I487" s="36">
        <v>0</v>
      </c>
      <c r="J487" s="36">
        <v>0</v>
      </c>
      <c r="L487" s="91">
        <f t="shared" si="13"/>
        <v>5.64</v>
      </c>
    </row>
    <row r="488" spans="1:12" x14ac:dyDescent="0.25">
      <c r="A488" s="14" t="s">
        <v>516</v>
      </c>
      <c r="B488" s="6" t="s">
        <v>684</v>
      </c>
      <c r="C488" s="36">
        <v>0</v>
      </c>
      <c r="D488" s="36">
        <v>0</v>
      </c>
      <c r="E488" s="36">
        <v>0</v>
      </c>
      <c r="F488" s="36">
        <v>0</v>
      </c>
      <c r="G488" s="5">
        <v>4.2</v>
      </c>
      <c r="H488" s="36">
        <v>0</v>
      </c>
      <c r="I488" s="36">
        <v>0</v>
      </c>
      <c r="J488" s="36">
        <v>0</v>
      </c>
      <c r="L488" s="91">
        <f t="shared" si="13"/>
        <v>4.2</v>
      </c>
    </row>
    <row r="489" spans="1:12" x14ac:dyDescent="0.25">
      <c r="A489" s="14" t="s">
        <v>516</v>
      </c>
      <c r="B489" s="6" t="s">
        <v>768</v>
      </c>
      <c r="C489" s="36">
        <v>0</v>
      </c>
      <c r="D489" s="36">
        <v>0</v>
      </c>
      <c r="E489" s="36">
        <v>0</v>
      </c>
      <c r="F489" s="36">
        <v>0</v>
      </c>
      <c r="G489" s="5">
        <v>1.78</v>
      </c>
      <c r="H489" s="36">
        <v>0</v>
      </c>
      <c r="I489" s="36">
        <v>0</v>
      </c>
      <c r="J489" s="36">
        <v>0</v>
      </c>
      <c r="L489" s="91">
        <f t="shared" si="13"/>
        <v>1.78</v>
      </c>
    </row>
    <row r="490" spans="1:12" x14ac:dyDescent="0.25">
      <c r="A490" s="14" t="s">
        <v>516</v>
      </c>
      <c r="B490" s="6" t="s">
        <v>757</v>
      </c>
      <c r="C490" s="36">
        <v>0</v>
      </c>
      <c r="D490" s="5">
        <v>12.1</v>
      </c>
      <c r="E490" s="36">
        <v>0</v>
      </c>
      <c r="F490" s="36">
        <v>0</v>
      </c>
      <c r="G490" s="5">
        <v>0</v>
      </c>
      <c r="H490" s="36">
        <v>0</v>
      </c>
      <c r="I490" s="36">
        <v>0</v>
      </c>
      <c r="J490" s="36">
        <v>0</v>
      </c>
      <c r="L490" s="91">
        <f t="shared" si="13"/>
        <v>12.1</v>
      </c>
    </row>
    <row r="491" spans="1:12" x14ac:dyDescent="0.25">
      <c r="A491" s="14" t="s">
        <v>769</v>
      </c>
      <c r="B491" s="6" t="s">
        <v>766</v>
      </c>
      <c r="C491" s="36">
        <v>0</v>
      </c>
      <c r="D491" s="36">
        <v>0</v>
      </c>
      <c r="E491" s="36">
        <v>0</v>
      </c>
      <c r="F491" s="36">
        <v>0</v>
      </c>
      <c r="G491" s="5">
        <v>1.2</v>
      </c>
      <c r="H491" s="36">
        <v>0</v>
      </c>
      <c r="I491" s="36">
        <v>0</v>
      </c>
      <c r="J491" s="36">
        <v>0</v>
      </c>
      <c r="L491" s="91">
        <f t="shared" si="13"/>
        <v>1.2</v>
      </c>
    </row>
    <row r="492" spans="1:12" x14ac:dyDescent="0.25">
      <c r="A492" s="14" t="s">
        <v>769</v>
      </c>
      <c r="B492" s="6" t="s">
        <v>760</v>
      </c>
      <c r="C492" s="36">
        <v>0</v>
      </c>
      <c r="D492" s="36">
        <v>0</v>
      </c>
      <c r="E492" s="36">
        <v>0</v>
      </c>
      <c r="F492" s="36">
        <v>0</v>
      </c>
      <c r="G492" s="5">
        <v>11.45</v>
      </c>
      <c r="H492" s="36">
        <v>0</v>
      </c>
      <c r="I492" s="36">
        <v>0</v>
      </c>
      <c r="J492" s="36">
        <v>0</v>
      </c>
      <c r="L492" s="91">
        <f t="shared" si="13"/>
        <v>11.45</v>
      </c>
    </row>
    <row r="493" spans="1:12" x14ac:dyDescent="0.25">
      <c r="A493" s="14" t="s">
        <v>769</v>
      </c>
      <c r="B493" s="6" t="s">
        <v>762</v>
      </c>
      <c r="C493" s="36">
        <v>0</v>
      </c>
      <c r="D493" s="5">
        <v>12.1</v>
      </c>
      <c r="E493" s="36">
        <v>0</v>
      </c>
      <c r="F493" s="36">
        <v>0</v>
      </c>
      <c r="G493" s="5">
        <v>0</v>
      </c>
      <c r="H493" s="36">
        <v>0</v>
      </c>
      <c r="I493" s="36">
        <v>0</v>
      </c>
      <c r="J493" s="36">
        <v>0</v>
      </c>
      <c r="L493" s="91">
        <f t="shared" si="13"/>
        <v>12.1</v>
      </c>
    </row>
    <row r="494" spans="1:12" x14ac:dyDescent="0.25">
      <c r="A494" s="14" t="s">
        <v>769</v>
      </c>
      <c r="B494" s="6" t="s">
        <v>770</v>
      </c>
      <c r="C494" s="36">
        <v>0</v>
      </c>
      <c r="D494" s="36">
        <v>0</v>
      </c>
      <c r="E494" s="36">
        <v>0</v>
      </c>
      <c r="F494" s="36">
        <v>0</v>
      </c>
      <c r="G494" s="5">
        <v>15.75</v>
      </c>
      <c r="H494" s="36">
        <v>0</v>
      </c>
      <c r="I494" s="36">
        <v>0</v>
      </c>
      <c r="J494" s="36">
        <v>0</v>
      </c>
      <c r="L494" s="91">
        <f t="shared" si="13"/>
        <v>15.75</v>
      </c>
    </row>
    <row r="495" spans="1:12" x14ac:dyDescent="0.25">
      <c r="A495" s="14" t="s">
        <v>769</v>
      </c>
      <c r="B495" s="6" t="s">
        <v>765</v>
      </c>
      <c r="C495" s="36">
        <v>0</v>
      </c>
      <c r="D495" s="36">
        <v>0</v>
      </c>
      <c r="E495" s="36">
        <v>0</v>
      </c>
      <c r="F495" s="36">
        <v>0</v>
      </c>
      <c r="G495" s="5">
        <v>16.11</v>
      </c>
      <c r="H495" s="36">
        <v>0</v>
      </c>
      <c r="I495" s="36">
        <v>0</v>
      </c>
      <c r="J495" s="36">
        <v>0</v>
      </c>
      <c r="L495" s="91">
        <f t="shared" si="13"/>
        <v>16.11</v>
      </c>
    </row>
    <row r="496" spans="1:12" x14ac:dyDescent="0.25">
      <c r="A496" s="14" t="s">
        <v>771</v>
      </c>
      <c r="B496" s="6" t="s">
        <v>766</v>
      </c>
      <c r="C496" s="36">
        <v>0</v>
      </c>
      <c r="D496" s="36">
        <v>0</v>
      </c>
      <c r="E496" s="36">
        <v>0</v>
      </c>
      <c r="F496" s="36">
        <v>0</v>
      </c>
      <c r="G496" s="5">
        <v>1.2</v>
      </c>
      <c r="H496" s="36">
        <v>0</v>
      </c>
      <c r="I496" s="36">
        <v>0</v>
      </c>
      <c r="J496" s="36">
        <v>0</v>
      </c>
      <c r="L496" s="91">
        <f t="shared" si="13"/>
        <v>1.2</v>
      </c>
    </row>
    <row r="497" spans="1:12" x14ac:dyDescent="0.25">
      <c r="A497" s="14" t="s">
        <v>771</v>
      </c>
      <c r="B497" s="6" t="s">
        <v>760</v>
      </c>
      <c r="C497" s="36">
        <v>0</v>
      </c>
      <c r="D497" s="36">
        <v>0</v>
      </c>
      <c r="E497" s="36">
        <v>0</v>
      </c>
      <c r="F497" s="36">
        <v>0</v>
      </c>
      <c r="G497" s="5">
        <v>5.9</v>
      </c>
      <c r="H497" s="36">
        <v>0</v>
      </c>
      <c r="I497" s="36">
        <v>0</v>
      </c>
      <c r="J497" s="36">
        <v>0</v>
      </c>
      <c r="L497" s="91">
        <f t="shared" si="13"/>
        <v>5.9</v>
      </c>
    </row>
    <row r="498" spans="1:12" x14ac:dyDescent="0.25">
      <c r="A498" s="14" t="s">
        <v>771</v>
      </c>
      <c r="B498" s="6" t="s">
        <v>762</v>
      </c>
      <c r="C498" s="36">
        <v>0</v>
      </c>
      <c r="D498" s="5">
        <v>4.9000000000000004</v>
      </c>
      <c r="E498" s="36">
        <v>0</v>
      </c>
      <c r="F498" s="36">
        <v>0</v>
      </c>
      <c r="G498" s="5">
        <v>0</v>
      </c>
      <c r="H498" s="36">
        <v>0</v>
      </c>
      <c r="I498" s="36">
        <v>0</v>
      </c>
      <c r="J498" s="36">
        <v>0</v>
      </c>
      <c r="L498" s="91">
        <f t="shared" si="13"/>
        <v>4.9000000000000004</v>
      </c>
    </row>
    <row r="499" spans="1:12" x14ac:dyDescent="0.25">
      <c r="A499" s="14" t="s">
        <v>771</v>
      </c>
      <c r="B499" s="6" t="s">
        <v>772</v>
      </c>
      <c r="C499" s="36">
        <v>0</v>
      </c>
      <c r="D499" s="36">
        <v>0</v>
      </c>
      <c r="E499" s="36">
        <v>0</v>
      </c>
      <c r="F499" s="36">
        <v>0</v>
      </c>
      <c r="G499" s="5">
        <v>2.67</v>
      </c>
      <c r="H499" s="36">
        <v>0</v>
      </c>
      <c r="I499" s="36">
        <v>0</v>
      </c>
      <c r="J499" s="36">
        <v>0</v>
      </c>
      <c r="L499" s="91">
        <f t="shared" si="13"/>
        <v>2.67</v>
      </c>
    </row>
    <row r="500" spans="1:12" x14ac:dyDescent="0.25">
      <c r="A500" s="14" t="s">
        <v>771</v>
      </c>
      <c r="B500" s="6" t="s">
        <v>773</v>
      </c>
      <c r="C500" s="36">
        <v>0</v>
      </c>
      <c r="D500" s="36">
        <v>0</v>
      </c>
      <c r="E500" s="36">
        <v>0</v>
      </c>
      <c r="F500" s="36">
        <v>0</v>
      </c>
      <c r="G500" s="5">
        <v>4.3899999999999997</v>
      </c>
      <c r="H500" s="36">
        <v>0</v>
      </c>
      <c r="I500" s="36">
        <v>0</v>
      </c>
      <c r="J500" s="36">
        <v>0</v>
      </c>
      <c r="L500" s="91">
        <f t="shared" si="13"/>
        <v>4.3899999999999997</v>
      </c>
    </row>
    <row r="501" spans="1:12" x14ac:dyDescent="0.25">
      <c r="A501" s="14" t="s">
        <v>501</v>
      </c>
      <c r="B501" s="6" t="s">
        <v>756</v>
      </c>
      <c r="C501" s="36">
        <v>0</v>
      </c>
      <c r="D501" s="36">
        <v>0</v>
      </c>
      <c r="E501" s="36">
        <v>0</v>
      </c>
      <c r="F501" s="36">
        <v>0</v>
      </c>
      <c r="G501" s="5">
        <v>1.2</v>
      </c>
      <c r="H501" s="36">
        <v>0</v>
      </c>
      <c r="I501" s="36">
        <v>0</v>
      </c>
      <c r="J501" s="36">
        <v>0</v>
      </c>
      <c r="L501" s="91">
        <f t="shared" si="13"/>
        <v>1.2</v>
      </c>
    </row>
    <row r="502" spans="1:12" x14ac:dyDescent="0.25">
      <c r="A502" s="14" t="s">
        <v>501</v>
      </c>
      <c r="B502" s="6" t="s">
        <v>685</v>
      </c>
      <c r="C502" s="36">
        <v>0</v>
      </c>
      <c r="D502" s="36">
        <v>0</v>
      </c>
      <c r="E502" s="36">
        <v>0</v>
      </c>
      <c r="F502" s="36">
        <v>0</v>
      </c>
      <c r="G502" s="5">
        <v>5.64</v>
      </c>
      <c r="H502" s="36">
        <v>0</v>
      </c>
      <c r="I502" s="36">
        <v>0</v>
      </c>
      <c r="J502" s="36">
        <v>0</v>
      </c>
      <c r="L502" s="91">
        <f t="shared" si="13"/>
        <v>5.64</v>
      </c>
    </row>
    <row r="503" spans="1:12" x14ac:dyDescent="0.25">
      <c r="A503" s="14" t="s">
        <v>774</v>
      </c>
      <c r="B503" s="6" t="s">
        <v>775</v>
      </c>
      <c r="C503" s="36">
        <v>0</v>
      </c>
      <c r="D503" s="36">
        <v>0</v>
      </c>
      <c r="E503" s="36">
        <v>0</v>
      </c>
      <c r="F503" s="36">
        <v>0</v>
      </c>
      <c r="G503" s="5">
        <v>1.95</v>
      </c>
      <c r="H503" s="36">
        <v>0</v>
      </c>
      <c r="I503" s="36">
        <v>0</v>
      </c>
      <c r="J503" s="36">
        <v>0</v>
      </c>
      <c r="L503" s="91">
        <f t="shared" si="13"/>
        <v>1.95</v>
      </c>
    </row>
    <row r="504" spans="1:12" x14ac:dyDescent="0.25">
      <c r="A504" s="14" t="s">
        <v>774</v>
      </c>
      <c r="B504" s="6" t="s">
        <v>776</v>
      </c>
      <c r="C504" s="36">
        <v>0</v>
      </c>
      <c r="D504" s="36">
        <v>0</v>
      </c>
      <c r="E504" s="36">
        <v>0</v>
      </c>
      <c r="F504" s="36">
        <v>0</v>
      </c>
      <c r="G504" s="5">
        <v>8.1</v>
      </c>
      <c r="H504" s="36">
        <v>0</v>
      </c>
      <c r="I504" s="36">
        <v>0</v>
      </c>
      <c r="J504" s="36">
        <v>0</v>
      </c>
      <c r="L504" s="91">
        <f t="shared" si="13"/>
        <v>8.1</v>
      </c>
    </row>
    <row r="505" spans="1:12" x14ac:dyDescent="0.25">
      <c r="A505" s="14" t="s">
        <v>777</v>
      </c>
      <c r="B505" s="6" t="s">
        <v>775</v>
      </c>
      <c r="C505" s="36">
        <v>0</v>
      </c>
      <c r="D505" s="36">
        <v>0</v>
      </c>
      <c r="E505" s="36">
        <v>0</v>
      </c>
      <c r="F505" s="36">
        <v>0</v>
      </c>
      <c r="G505" s="5">
        <v>1.95</v>
      </c>
      <c r="H505" s="36">
        <v>0</v>
      </c>
      <c r="I505" s="36">
        <v>0</v>
      </c>
      <c r="J505" s="36">
        <v>0</v>
      </c>
      <c r="L505" s="91">
        <f t="shared" si="13"/>
        <v>1.95</v>
      </c>
    </row>
    <row r="506" spans="1:12" x14ac:dyDescent="0.25">
      <c r="A506" s="14" t="s">
        <v>584</v>
      </c>
      <c r="B506" s="6" t="s">
        <v>673</v>
      </c>
      <c r="C506" s="36">
        <v>0</v>
      </c>
      <c r="D506" s="36">
        <v>0</v>
      </c>
      <c r="E506" s="36">
        <v>0</v>
      </c>
      <c r="F506" s="36">
        <v>0</v>
      </c>
      <c r="G506" s="5">
        <v>5</v>
      </c>
      <c r="H506" s="36">
        <v>0</v>
      </c>
      <c r="I506" s="36">
        <v>0</v>
      </c>
      <c r="J506" s="36">
        <v>0</v>
      </c>
      <c r="L506" s="91">
        <f t="shared" si="13"/>
        <v>5</v>
      </c>
    </row>
    <row r="507" spans="1:12" x14ac:dyDescent="0.25">
      <c r="A507" s="14" t="s">
        <v>518</v>
      </c>
      <c r="B507" s="6" t="s">
        <v>778</v>
      </c>
      <c r="C507" s="36">
        <v>0</v>
      </c>
      <c r="D507" s="5">
        <v>19</v>
      </c>
      <c r="E507" s="36">
        <v>0</v>
      </c>
      <c r="F507" s="36">
        <v>0</v>
      </c>
      <c r="G507" s="5">
        <v>0</v>
      </c>
      <c r="H507" s="36">
        <v>0</v>
      </c>
      <c r="I507" s="36">
        <v>0</v>
      </c>
      <c r="J507" s="36">
        <v>0</v>
      </c>
      <c r="L507" s="91">
        <f t="shared" si="13"/>
        <v>19</v>
      </c>
    </row>
    <row r="508" spans="1:12" x14ac:dyDescent="0.25">
      <c r="A508" s="14" t="s">
        <v>518</v>
      </c>
      <c r="B508" s="6" t="s">
        <v>762</v>
      </c>
      <c r="C508" s="36">
        <v>0</v>
      </c>
      <c r="D508" s="5">
        <v>12.1</v>
      </c>
      <c r="E508" s="36">
        <v>0</v>
      </c>
      <c r="F508" s="36">
        <v>0</v>
      </c>
      <c r="G508" s="5">
        <v>0</v>
      </c>
      <c r="H508" s="36">
        <v>0</v>
      </c>
      <c r="I508" s="36">
        <v>0</v>
      </c>
      <c r="J508" s="36">
        <v>0</v>
      </c>
      <c r="L508" s="91">
        <f t="shared" si="13"/>
        <v>12.1</v>
      </c>
    </row>
    <row r="509" spans="1:12" x14ac:dyDescent="0.25">
      <c r="A509" s="14" t="s">
        <v>518</v>
      </c>
      <c r="B509" s="6" t="s">
        <v>779</v>
      </c>
      <c r="C509" s="36">
        <v>0</v>
      </c>
      <c r="D509" s="36">
        <v>0</v>
      </c>
      <c r="E509" s="36">
        <v>0</v>
      </c>
      <c r="F509" s="36">
        <v>0</v>
      </c>
      <c r="G509" s="5">
        <v>12.45</v>
      </c>
      <c r="H509" s="36">
        <v>0</v>
      </c>
      <c r="I509" s="36">
        <v>0</v>
      </c>
      <c r="J509" s="36">
        <v>0</v>
      </c>
      <c r="L509" s="91">
        <f t="shared" si="13"/>
        <v>12.45</v>
      </c>
    </row>
    <row r="510" spans="1:12" x14ac:dyDescent="0.25">
      <c r="A510" s="14" t="s">
        <v>518</v>
      </c>
      <c r="B510" s="6" t="s">
        <v>780</v>
      </c>
      <c r="C510" s="36">
        <v>0</v>
      </c>
      <c r="D510" s="36">
        <v>0</v>
      </c>
      <c r="E510" s="5">
        <v>7.2</v>
      </c>
      <c r="F510" s="36">
        <v>0</v>
      </c>
      <c r="G510" s="5">
        <v>0</v>
      </c>
      <c r="H510" s="36">
        <v>0</v>
      </c>
      <c r="I510" s="36">
        <v>0</v>
      </c>
      <c r="J510" s="36">
        <v>0</v>
      </c>
      <c r="L510" s="91">
        <f t="shared" si="13"/>
        <v>7.2</v>
      </c>
    </row>
    <row r="511" spans="1:12" x14ac:dyDescent="0.25">
      <c r="A511" s="14" t="s">
        <v>518</v>
      </c>
      <c r="B511" s="6" t="s">
        <v>759</v>
      </c>
      <c r="C511" s="36">
        <v>0</v>
      </c>
      <c r="D511" s="36">
        <v>0</v>
      </c>
      <c r="E511" s="36">
        <v>0</v>
      </c>
      <c r="F511" s="36">
        <v>0</v>
      </c>
      <c r="G511" s="5">
        <v>0</v>
      </c>
      <c r="H511" s="5">
        <v>173.87</v>
      </c>
      <c r="I511" s="36">
        <v>0</v>
      </c>
      <c r="J511" s="36">
        <v>0</v>
      </c>
      <c r="L511" s="91">
        <f t="shared" si="13"/>
        <v>173.87</v>
      </c>
    </row>
    <row r="512" spans="1:12" x14ac:dyDescent="0.25">
      <c r="A512" s="14" t="s">
        <v>781</v>
      </c>
      <c r="B512" s="6" t="s">
        <v>687</v>
      </c>
      <c r="C512" s="36">
        <v>0</v>
      </c>
      <c r="D512" s="36">
        <v>0</v>
      </c>
      <c r="E512" s="36">
        <v>0</v>
      </c>
      <c r="F512" s="36">
        <v>0</v>
      </c>
      <c r="G512" s="5">
        <v>10.5</v>
      </c>
      <c r="H512" s="5">
        <v>0</v>
      </c>
      <c r="I512" s="36">
        <v>0</v>
      </c>
      <c r="J512" s="36">
        <v>0</v>
      </c>
      <c r="L512" s="91">
        <f t="shared" si="13"/>
        <v>10.5</v>
      </c>
    </row>
    <row r="513" spans="1:12" x14ac:dyDescent="0.25">
      <c r="A513" s="14" t="s">
        <v>781</v>
      </c>
      <c r="B513" s="6" t="s">
        <v>762</v>
      </c>
      <c r="C513" s="36">
        <v>0</v>
      </c>
      <c r="D513" s="5">
        <v>12.1</v>
      </c>
      <c r="E513" s="36">
        <v>0</v>
      </c>
      <c r="F513" s="36">
        <v>0</v>
      </c>
      <c r="G513" s="36">
        <v>0</v>
      </c>
      <c r="H513" s="36">
        <v>0</v>
      </c>
      <c r="I513" s="36">
        <v>0</v>
      </c>
      <c r="J513" s="36">
        <v>0</v>
      </c>
      <c r="L513" s="91">
        <f t="shared" si="13"/>
        <v>12.1</v>
      </c>
    </row>
    <row r="514" spans="1:12" x14ac:dyDescent="0.25">
      <c r="A514" s="14" t="s">
        <v>781</v>
      </c>
      <c r="B514" s="6" t="s">
        <v>782</v>
      </c>
      <c r="C514" s="36">
        <v>0</v>
      </c>
      <c r="D514" s="36">
        <v>0</v>
      </c>
      <c r="E514" s="36">
        <v>0</v>
      </c>
      <c r="F514" s="36">
        <v>0</v>
      </c>
      <c r="G514" s="5">
        <v>1.35</v>
      </c>
      <c r="H514" s="36">
        <v>0</v>
      </c>
      <c r="I514" s="36">
        <v>0</v>
      </c>
      <c r="J514" s="36">
        <v>0</v>
      </c>
      <c r="L514" s="91">
        <f t="shared" si="13"/>
        <v>1.35</v>
      </c>
    </row>
    <row r="515" spans="1:12" x14ac:dyDescent="0.25">
      <c r="A515" s="14" t="s">
        <v>781</v>
      </c>
      <c r="B515" s="6" t="s">
        <v>765</v>
      </c>
      <c r="C515" s="36">
        <v>0</v>
      </c>
      <c r="D515" s="36">
        <v>0</v>
      </c>
      <c r="E515" s="36">
        <v>0</v>
      </c>
      <c r="F515" s="36">
        <v>0</v>
      </c>
      <c r="G515" s="5">
        <v>18.7</v>
      </c>
      <c r="H515" s="36">
        <v>0</v>
      </c>
      <c r="I515" s="36">
        <v>0</v>
      </c>
      <c r="J515" s="36">
        <v>0</v>
      </c>
      <c r="L515" s="91">
        <f t="shared" si="13"/>
        <v>18.7</v>
      </c>
    </row>
    <row r="516" spans="1:12" x14ac:dyDescent="0.25">
      <c r="A516" s="14" t="s">
        <v>781</v>
      </c>
      <c r="B516" s="6" t="s">
        <v>783</v>
      </c>
      <c r="C516" s="36">
        <v>0</v>
      </c>
      <c r="D516" s="36">
        <v>0</v>
      </c>
      <c r="E516" s="36">
        <v>0</v>
      </c>
      <c r="F516" s="36">
        <v>0</v>
      </c>
      <c r="G516" s="5">
        <v>1.34</v>
      </c>
      <c r="H516" s="36">
        <v>0</v>
      </c>
      <c r="I516" s="36">
        <v>0</v>
      </c>
      <c r="J516" s="36">
        <v>0</v>
      </c>
      <c r="L516" s="91">
        <f t="shared" si="13"/>
        <v>1.34</v>
      </c>
    </row>
    <row r="517" spans="1:12" x14ac:dyDescent="0.25">
      <c r="A517" s="14" t="s">
        <v>784</v>
      </c>
      <c r="B517" s="6" t="s">
        <v>762</v>
      </c>
      <c r="C517" s="36">
        <v>0</v>
      </c>
      <c r="D517" s="5">
        <v>4.9000000000000004</v>
      </c>
      <c r="E517" s="36">
        <v>0</v>
      </c>
      <c r="F517" s="36">
        <v>0</v>
      </c>
      <c r="G517" s="36">
        <v>0</v>
      </c>
      <c r="H517" s="36">
        <v>0</v>
      </c>
      <c r="I517" s="36">
        <v>0</v>
      </c>
      <c r="J517" s="36">
        <v>0</v>
      </c>
      <c r="L517" s="91">
        <f t="shared" si="13"/>
        <v>4.9000000000000004</v>
      </c>
    </row>
    <row r="518" spans="1:12" x14ac:dyDescent="0.25">
      <c r="A518" s="14" t="s">
        <v>784</v>
      </c>
      <c r="B518" s="6" t="s">
        <v>768</v>
      </c>
      <c r="C518" s="36">
        <v>0</v>
      </c>
      <c r="D518" s="36">
        <v>0</v>
      </c>
      <c r="E518" s="36">
        <v>0</v>
      </c>
      <c r="F518" s="36">
        <v>0</v>
      </c>
      <c r="G518" s="5">
        <v>6.87</v>
      </c>
      <c r="H518" s="36">
        <v>0</v>
      </c>
      <c r="I518" s="36">
        <v>0</v>
      </c>
      <c r="J518" s="36">
        <v>0</v>
      </c>
      <c r="L518" s="91">
        <f t="shared" si="13"/>
        <v>6.87</v>
      </c>
    </row>
    <row r="519" spans="1:12" x14ac:dyDescent="0.25">
      <c r="A519" s="14" t="s">
        <v>784</v>
      </c>
      <c r="B519" s="6" t="s">
        <v>704</v>
      </c>
      <c r="C519" s="36">
        <v>0</v>
      </c>
      <c r="D519" s="36">
        <v>0</v>
      </c>
      <c r="E519" s="36">
        <v>0</v>
      </c>
      <c r="F519" s="36">
        <v>0</v>
      </c>
      <c r="G519" s="5">
        <v>6.9</v>
      </c>
      <c r="H519" s="36">
        <v>0</v>
      </c>
      <c r="I519" s="36">
        <v>0</v>
      </c>
      <c r="J519" s="36">
        <v>0</v>
      </c>
      <c r="L519" s="91">
        <f t="shared" si="13"/>
        <v>6.9</v>
      </c>
    </row>
    <row r="520" spans="1:12" x14ac:dyDescent="0.25">
      <c r="A520" s="14" t="s">
        <v>495</v>
      </c>
      <c r="B520" s="6" t="s">
        <v>685</v>
      </c>
      <c r="C520" s="36">
        <v>0</v>
      </c>
      <c r="D520" s="36">
        <v>0</v>
      </c>
      <c r="E520" s="36">
        <v>0</v>
      </c>
      <c r="F520" s="36">
        <v>0</v>
      </c>
      <c r="G520" s="5">
        <v>3.09</v>
      </c>
      <c r="H520" s="36">
        <v>0</v>
      </c>
      <c r="I520" s="36">
        <v>0</v>
      </c>
      <c r="J520" s="36">
        <v>0</v>
      </c>
      <c r="L520" s="91">
        <f t="shared" si="13"/>
        <v>3.09</v>
      </c>
    </row>
    <row r="521" spans="1:12" x14ac:dyDescent="0.25">
      <c r="A521" s="14" t="s">
        <v>495</v>
      </c>
      <c r="B521" s="6" t="s">
        <v>685</v>
      </c>
      <c r="C521" s="36">
        <v>0</v>
      </c>
      <c r="D521" s="36">
        <v>0</v>
      </c>
      <c r="E521" s="36">
        <v>0</v>
      </c>
      <c r="F521" s="36">
        <v>0</v>
      </c>
      <c r="G521" s="5">
        <v>3.85</v>
      </c>
      <c r="H521" s="36">
        <v>0</v>
      </c>
      <c r="I521" s="36">
        <v>0</v>
      </c>
      <c r="J521" s="36">
        <v>0</v>
      </c>
      <c r="L521" s="91">
        <f t="shared" si="13"/>
        <v>3.85</v>
      </c>
    </row>
    <row r="522" spans="1:12" x14ac:dyDescent="0.25">
      <c r="A522" s="14" t="s">
        <v>495</v>
      </c>
      <c r="B522" s="6" t="s">
        <v>785</v>
      </c>
      <c r="C522" s="36">
        <v>0</v>
      </c>
      <c r="D522" s="36">
        <v>0</v>
      </c>
      <c r="E522" s="5">
        <v>37.4</v>
      </c>
      <c r="F522" s="36">
        <v>0</v>
      </c>
      <c r="G522" s="36">
        <v>0</v>
      </c>
      <c r="H522" s="36">
        <v>0</v>
      </c>
      <c r="I522" s="36">
        <v>0</v>
      </c>
      <c r="J522" s="36">
        <v>0</v>
      </c>
      <c r="L522" s="91">
        <f t="shared" si="13"/>
        <v>37.4</v>
      </c>
    </row>
    <row r="523" spans="1:12" x14ac:dyDescent="0.25">
      <c r="A523" s="14" t="s">
        <v>495</v>
      </c>
      <c r="B523" s="6" t="s">
        <v>786</v>
      </c>
      <c r="C523" s="36">
        <v>0</v>
      </c>
      <c r="D523" s="36">
        <v>0</v>
      </c>
      <c r="E523" s="36">
        <v>0</v>
      </c>
      <c r="F523" s="36">
        <v>0</v>
      </c>
      <c r="G523" s="5">
        <v>7.1</v>
      </c>
      <c r="H523" s="36">
        <v>0</v>
      </c>
      <c r="I523" s="36">
        <v>0</v>
      </c>
      <c r="J523" s="36">
        <v>0</v>
      </c>
      <c r="L523" s="91">
        <f t="shared" si="13"/>
        <v>7.1</v>
      </c>
    </row>
    <row r="524" spans="1:12" x14ac:dyDescent="0.25">
      <c r="A524" s="14" t="s">
        <v>495</v>
      </c>
      <c r="B524" s="6" t="s">
        <v>787</v>
      </c>
      <c r="C524" s="36">
        <v>0</v>
      </c>
      <c r="D524" s="36">
        <v>0</v>
      </c>
      <c r="E524" s="36">
        <v>0</v>
      </c>
      <c r="F524" s="36">
        <v>0</v>
      </c>
      <c r="G524" s="5">
        <v>0</v>
      </c>
      <c r="H524" s="5">
        <v>33.200000000000003</v>
      </c>
      <c r="I524" s="36">
        <v>0</v>
      </c>
      <c r="J524" s="36">
        <v>0</v>
      </c>
      <c r="L524" s="91">
        <f t="shared" si="13"/>
        <v>33.200000000000003</v>
      </c>
    </row>
    <row r="525" spans="1:12" x14ac:dyDescent="0.25">
      <c r="A525" s="14" t="s">
        <v>495</v>
      </c>
      <c r="B525" s="6" t="s">
        <v>788</v>
      </c>
      <c r="C525" s="36">
        <v>0</v>
      </c>
      <c r="D525" s="36">
        <v>0</v>
      </c>
      <c r="E525" s="36">
        <v>0</v>
      </c>
      <c r="F525" s="36">
        <v>0</v>
      </c>
      <c r="G525" s="5">
        <v>3.1</v>
      </c>
      <c r="H525" s="5">
        <v>0</v>
      </c>
      <c r="I525" s="36">
        <v>0</v>
      </c>
      <c r="J525" s="36">
        <v>0</v>
      </c>
      <c r="L525" s="91">
        <f t="shared" si="13"/>
        <v>3.1</v>
      </c>
    </row>
    <row r="526" spans="1:12" x14ac:dyDescent="0.25">
      <c r="A526" s="14" t="s">
        <v>495</v>
      </c>
      <c r="B526" s="6" t="s">
        <v>789</v>
      </c>
      <c r="C526" s="36">
        <v>0</v>
      </c>
      <c r="D526" s="36">
        <v>0</v>
      </c>
      <c r="E526" s="36">
        <v>0</v>
      </c>
      <c r="F526" s="36">
        <v>0</v>
      </c>
      <c r="G526" s="5">
        <v>0</v>
      </c>
      <c r="H526" s="5">
        <v>26</v>
      </c>
      <c r="I526" s="36">
        <v>0</v>
      </c>
      <c r="J526" s="36">
        <v>0</v>
      </c>
      <c r="L526" s="91">
        <f t="shared" si="13"/>
        <v>26</v>
      </c>
    </row>
    <row r="527" spans="1:12" x14ac:dyDescent="0.25">
      <c r="A527" s="14" t="s">
        <v>790</v>
      </c>
      <c r="B527" s="6" t="s">
        <v>791</v>
      </c>
      <c r="C527" s="36">
        <v>0</v>
      </c>
      <c r="D527" s="36">
        <v>0</v>
      </c>
      <c r="E527" s="5">
        <v>16.45</v>
      </c>
      <c r="F527" s="5">
        <v>0</v>
      </c>
      <c r="G527" s="5">
        <v>0</v>
      </c>
      <c r="H527" s="5">
        <v>0</v>
      </c>
      <c r="I527" s="36">
        <v>0</v>
      </c>
      <c r="J527" s="36">
        <v>0</v>
      </c>
      <c r="L527" s="91">
        <f t="shared" si="13"/>
        <v>16.45</v>
      </c>
    </row>
    <row r="528" spans="1:12" x14ac:dyDescent="0.25">
      <c r="A528" s="14" t="s">
        <v>790</v>
      </c>
      <c r="B528" s="6" t="s">
        <v>792</v>
      </c>
      <c r="C528" s="36">
        <v>0</v>
      </c>
      <c r="D528" s="36">
        <v>0</v>
      </c>
      <c r="E528" s="36">
        <v>0</v>
      </c>
      <c r="F528" s="36">
        <v>0</v>
      </c>
      <c r="G528" s="5">
        <f>11.12+1.85</f>
        <v>12.969999999999999</v>
      </c>
      <c r="H528" s="5">
        <v>0</v>
      </c>
      <c r="I528" s="36">
        <v>0</v>
      </c>
      <c r="J528" s="36">
        <v>0</v>
      </c>
      <c r="L528" s="91">
        <f t="shared" si="13"/>
        <v>12.969999999999999</v>
      </c>
    </row>
    <row r="529" spans="1:12" x14ac:dyDescent="0.25">
      <c r="A529" s="14" t="s">
        <v>790</v>
      </c>
      <c r="B529" s="6" t="s">
        <v>793</v>
      </c>
      <c r="C529" s="36">
        <v>0</v>
      </c>
      <c r="D529" s="36">
        <v>0</v>
      </c>
      <c r="E529" s="36">
        <v>0</v>
      </c>
      <c r="F529" s="36">
        <v>0</v>
      </c>
      <c r="G529" s="5">
        <v>12</v>
      </c>
      <c r="H529" s="5">
        <v>0</v>
      </c>
      <c r="I529" s="36">
        <v>0</v>
      </c>
      <c r="J529" s="36">
        <v>0</v>
      </c>
      <c r="L529" s="91">
        <f t="shared" si="13"/>
        <v>12</v>
      </c>
    </row>
    <row r="530" spans="1:12" x14ac:dyDescent="0.25">
      <c r="A530" s="14" t="s">
        <v>790</v>
      </c>
      <c r="B530" s="6" t="s">
        <v>762</v>
      </c>
      <c r="C530" s="36">
        <v>0</v>
      </c>
      <c r="D530" s="5">
        <v>12.1</v>
      </c>
      <c r="E530" s="36">
        <v>0</v>
      </c>
      <c r="F530" s="36">
        <v>0</v>
      </c>
      <c r="G530" s="36">
        <v>0</v>
      </c>
      <c r="H530" s="5">
        <v>0</v>
      </c>
      <c r="I530" s="36">
        <v>0</v>
      </c>
      <c r="J530" s="36">
        <v>0</v>
      </c>
      <c r="L530" s="91">
        <f t="shared" si="13"/>
        <v>12.1</v>
      </c>
    </row>
    <row r="531" spans="1:12" x14ac:dyDescent="0.25">
      <c r="A531" s="14" t="s">
        <v>790</v>
      </c>
      <c r="B531" s="6" t="s">
        <v>783</v>
      </c>
      <c r="C531" s="36">
        <v>0</v>
      </c>
      <c r="D531" s="36">
        <v>0</v>
      </c>
      <c r="E531" s="36">
        <v>0</v>
      </c>
      <c r="F531" s="36">
        <v>0</v>
      </c>
      <c r="G531" s="5">
        <v>2.76</v>
      </c>
      <c r="H531" s="5">
        <v>0</v>
      </c>
      <c r="I531" s="36">
        <v>0</v>
      </c>
      <c r="J531" s="36">
        <v>0</v>
      </c>
      <c r="L531" s="91">
        <f t="shared" si="13"/>
        <v>2.76</v>
      </c>
    </row>
    <row r="532" spans="1:12" x14ac:dyDescent="0.25">
      <c r="A532" s="14" t="s">
        <v>790</v>
      </c>
      <c r="B532" s="6" t="s">
        <v>765</v>
      </c>
      <c r="C532" s="36">
        <v>0</v>
      </c>
      <c r="D532" s="36">
        <v>0</v>
      </c>
      <c r="E532" s="36">
        <v>0</v>
      </c>
      <c r="F532" s="36">
        <v>0</v>
      </c>
      <c r="G532" s="5">
        <v>22.55</v>
      </c>
      <c r="H532" s="5">
        <v>0</v>
      </c>
      <c r="I532" s="36">
        <v>0</v>
      </c>
      <c r="J532" s="36">
        <v>0</v>
      </c>
      <c r="L532" s="91">
        <f t="shared" ref="L532:L595" si="14">SUM(C532:J532)</f>
        <v>22.55</v>
      </c>
    </row>
    <row r="533" spans="1:12" x14ac:dyDescent="0.25">
      <c r="A533" s="14" t="s">
        <v>794</v>
      </c>
      <c r="B533" s="6" t="s">
        <v>766</v>
      </c>
      <c r="C533" s="36">
        <v>0</v>
      </c>
      <c r="D533" s="36">
        <v>0</v>
      </c>
      <c r="E533" s="36">
        <v>0</v>
      </c>
      <c r="F533" s="36">
        <v>0</v>
      </c>
      <c r="G533" s="5">
        <v>1.4</v>
      </c>
      <c r="H533" s="5">
        <v>0</v>
      </c>
      <c r="I533" s="36">
        <v>0</v>
      </c>
      <c r="J533" s="36">
        <v>0</v>
      </c>
      <c r="L533" s="91">
        <f t="shared" si="14"/>
        <v>1.4</v>
      </c>
    </row>
    <row r="534" spans="1:12" x14ac:dyDescent="0.25">
      <c r="A534" s="14" t="s">
        <v>794</v>
      </c>
      <c r="B534" s="6" t="s">
        <v>760</v>
      </c>
      <c r="C534" s="36">
        <v>0</v>
      </c>
      <c r="D534" s="36">
        <v>0</v>
      </c>
      <c r="E534" s="36">
        <v>0</v>
      </c>
      <c r="F534" s="36">
        <v>0</v>
      </c>
      <c r="G534" s="5">
        <v>11.9</v>
      </c>
      <c r="H534" s="5">
        <v>0</v>
      </c>
      <c r="I534" s="36">
        <v>0</v>
      </c>
      <c r="J534" s="36">
        <v>0</v>
      </c>
      <c r="L534" s="91">
        <f t="shared" si="14"/>
        <v>11.9</v>
      </c>
    </row>
    <row r="535" spans="1:12" x14ac:dyDescent="0.25">
      <c r="A535" s="14" t="s">
        <v>794</v>
      </c>
      <c r="B535" s="6" t="s">
        <v>762</v>
      </c>
      <c r="C535" s="36">
        <v>0</v>
      </c>
      <c r="D535" s="5">
        <v>4.9000000000000004</v>
      </c>
      <c r="E535" s="36">
        <v>0</v>
      </c>
      <c r="F535" s="36">
        <v>0</v>
      </c>
      <c r="G535" s="36">
        <v>0</v>
      </c>
      <c r="H535" s="5">
        <v>0</v>
      </c>
      <c r="I535" s="36">
        <v>0</v>
      </c>
      <c r="J535" s="36">
        <v>0</v>
      </c>
      <c r="L535" s="91">
        <f t="shared" si="14"/>
        <v>4.9000000000000004</v>
      </c>
    </row>
    <row r="536" spans="1:12" x14ac:dyDescent="0.25">
      <c r="A536" s="14" t="s">
        <v>794</v>
      </c>
      <c r="B536" s="6" t="s">
        <v>685</v>
      </c>
      <c r="C536" s="36">
        <v>0</v>
      </c>
      <c r="D536" s="36">
        <v>0</v>
      </c>
      <c r="E536" s="36">
        <v>0</v>
      </c>
      <c r="F536" s="36">
        <v>0</v>
      </c>
      <c r="G536" s="5">
        <v>6.64</v>
      </c>
      <c r="H536" s="5">
        <v>0</v>
      </c>
      <c r="I536" s="36">
        <v>0</v>
      </c>
      <c r="J536" s="36">
        <v>0</v>
      </c>
      <c r="L536" s="91">
        <f t="shared" si="14"/>
        <v>6.64</v>
      </c>
    </row>
    <row r="537" spans="1:12" x14ac:dyDescent="0.25">
      <c r="A537" s="14" t="s">
        <v>794</v>
      </c>
      <c r="B537" s="6" t="s">
        <v>756</v>
      </c>
      <c r="C537" s="36">
        <v>0</v>
      </c>
      <c r="D537" s="36">
        <v>0</v>
      </c>
      <c r="E537" s="36">
        <v>0</v>
      </c>
      <c r="F537" s="36">
        <v>0</v>
      </c>
      <c r="G537" s="5">
        <v>2.93</v>
      </c>
      <c r="H537" s="5">
        <v>0</v>
      </c>
      <c r="I537" s="36">
        <v>0</v>
      </c>
      <c r="J537" s="36">
        <v>0</v>
      </c>
      <c r="L537" s="91">
        <f t="shared" si="14"/>
        <v>2.93</v>
      </c>
    </row>
    <row r="538" spans="1:12" x14ac:dyDescent="0.25">
      <c r="A538" s="14" t="s">
        <v>795</v>
      </c>
      <c r="B538" s="6" t="s">
        <v>756</v>
      </c>
      <c r="C538" s="36">
        <v>0</v>
      </c>
      <c r="D538" s="36">
        <v>0</v>
      </c>
      <c r="E538" s="36">
        <v>0</v>
      </c>
      <c r="F538" s="36">
        <v>0</v>
      </c>
      <c r="G538" s="5">
        <v>1.4</v>
      </c>
      <c r="H538" s="5">
        <v>0</v>
      </c>
      <c r="I538" s="36">
        <v>0</v>
      </c>
      <c r="J538" s="36">
        <v>0</v>
      </c>
      <c r="L538" s="91">
        <f t="shared" si="14"/>
        <v>1.4</v>
      </c>
    </row>
    <row r="539" spans="1:12" x14ac:dyDescent="0.25">
      <c r="A539" s="14" t="s">
        <v>795</v>
      </c>
      <c r="B539" s="6" t="s">
        <v>796</v>
      </c>
      <c r="C539" s="36">
        <v>0</v>
      </c>
      <c r="D539" s="36">
        <v>0</v>
      </c>
      <c r="E539" s="36">
        <v>0</v>
      </c>
      <c r="F539" s="36">
        <v>0</v>
      </c>
      <c r="G539" s="5">
        <v>16.8</v>
      </c>
      <c r="H539" s="5">
        <v>0</v>
      </c>
      <c r="I539" s="36">
        <v>0</v>
      </c>
      <c r="J539" s="36">
        <v>0</v>
      </c>
      <c r="L539" s="91">
        <f t="shared" si="14"/>
        <v>16.8</v>
      </c>
    </row>
    <row r="540" spans="1:12" x14ac:dyDescent="0.25">
      <c r="A540" s="14" t="s">
        <v>795</v>
      </c>
      <c r="B540" s="6" t="s">
        <v>762</v>
      </c>
      <c r="C540" s="36">
        <v>0</v>
      </c>
      <c r="D540" s="5">
        <v>12.1</v>
      </c>
      <c r="E540" s="36">
        <v>0</v>
      </c>
      <c r="F540" s="36">
        <v>0</v>
      </c>
      <c r="G540" s="5">
        <v>0</v>
      </c>
      <c r="H540" s="5">
        <v>0</v>
      </c>
      <c r="I540" s="36">
        <v>0</v>
      </c>
      <c r="J540" s="36">
        <v>0</v>
      </c>
      <c r="L540" s="91">
        <f t="shared" si="14"/>
        <v>12.1</v>
      </c>
    </row>
    <row r="541" spans="1:12" x14ac:dyDescent="0.25">
      <c r="A541" s="14" t="s">
        <v>795</v>
      </c>
      <c r="B541" s="6" t="s">
        <v>793</v>
      </c>
      <c r="C541" s="36">
        <v>0</v>
      </c>
      <c r="D541" s="36">
        <v>0</v>
      </c>
      <c r="E541" s="36">
        <v>0</v>
      </c>
      <c r="F541" s="36">
        <v>0</v>
      </c>
      <c r="G541" s="5">
        <v>13.4</v>
      </c>
      <c r="H541" s="5">
        <v>0</v>
      </c>
      <c r="I541" s="36">
        <v>0</v>
      </c>
      <c r="J541" s="36">
        <v>0</v>
      </c>
      <c r="L541" s="91">
        <f t="shared" si="14"/>
        <v>13.4</v>
      </c>
    </row>
    <row r="542" spans="1:12" x14ac:dyDescent="0.25">
      <c r="A542" s="14" t="s">
        <v>795</v>
      </c>
      <c r="B542" s="6" t="s">
        <v>791</v>
      </c>
      <c r="C542" s="36">
        <v>0</v>
      </c>
      <c r="D542" s="36">
        <v>0</v>
      </c>
      <c r="E542" s="5">
        <v>10.93</v>
      </c>
      <c r="F542" s="36">
        <v>0</v>
      </c>
      <c r="G542" s="36">
        <v>0</v>
      </c>
      <c r="H542" s="5">
        <v>0</v>
      </c>
      <c r="I542" s="36">
        <v>0</v>
      </c>
      <c r="J542" s="36">
        <v>0</v>
      </c>
      <c r="L542" s="91">
        <f t="shared" si="14"/>
        <v>10.93</v>
      </c>
    </row>
    <row r="543" spans="1:12" x14ac:dyDescent="0.25">
      <c r="A543" s="14" t="s">
        <v>561</v>
      </c>
      <c r="B543" s="6" t="s">
        <v>797</v>
      </c>
      <c r="C543" s="36">
        <v>0</v>
      </c>
      <c r="D543" s="36">
        <v>0</v>
      </c>
      <c r="E543" s="36">
        <v>0</v>
      </c>
      <c r="F543" s="36">
        <v>0</v>
      </c>
      <c r="G543" s="36">
        <v>0</v>
      </c>
      <c r="H543" s="5">
        <v>0</v>
      </c>
      <c r="I543" s="36">
        <v>0</v>
      </c>
      <c r="J543" s="5">
        <v>2.39</v>
      </c>
      <c r="K543" s="10" t="s">
        <v>798</v>
      </c>
      <c r="L543" s="91">
        <f t="shared" si="14"/>
        <v>2.39</v>
      </c>
    </row>
    <row r="544" spans="1:12" x14ac:dyDescent="0.25">
      <c r="A544" s="14" t="s">
        <v>683</v>
      </c>
      <c r="B544" s="6" t="s">
        <v>797</v>
      </c>
      <c r="C544" s="36">
        <v>0</v>
      </c>
      <c r="D544" s="36">
        <v>0</v>
      </c>
      <c r="E544" s="36">
        <v>0</v>
      </c>
      <c r="F544" s="36">
        <v>0</v>
      </c>
      <c r="G544" s="36">
        <v>0</v>
      </c>
      <c r="H544" s="5">
        <v>0</v>
      </c>
      <c r="I544" s="36">
        <v>0</v>
      </c>
      <c r="J544" s="5">
        <v>12.24</v>
      </c>
      <c r="K544" s="10" t="s">
        <v>798</v>
      </c>
      <c r="L544" s="91">
        <f t="shared" si="14"/>
        <v>12.24</v>
      </c>
    </row>
    <row r="545" spans="1:12" x14ac:dyDescent="0.25">
      <c r="A545" s="14" t="s">
        <v>799</v>
      </c>
      <c r="B545" s="6" t="s">
        <v>800</v>
      </c>
      <c r="C545" s="36">
        <v>0</v>
      </c>
      <c r="D545" s="36">
        <v>0</v>
      </c>
      <c r="E545" s="36">
        <v>0</v>
      </c>
      <c r="F545" s="36">
        <v>0</v>
      </c>
      <c r="G545" s="36">
        <v>0</v>
      </c>
      <c r="H545" s="5">
        <v>0</v>
      </c>
      <c r="I545" s="36">
        <v>0</v>
      </c>
      <c r="J545" s="5">
        <v>38.43</v>
      </c>
      <c r="K545" s="10" t="s">
        <v>118</v>
      </c>
      <c r="L545" s="91">
        <f t="shared" si="14"/>
        <v>38.43</v>
      </c>
    </row>
    <row r="546" spans="1:12" x14ac:dyDescent="0.25">
      <c r="A546" s="14" t="s">
        <v>799</v>
      </c>
      <c r="B546" s="6" t="s">
        <v>797</v>
      </c>
      <c r="C546" s="36">
        <v>0</v>
      </c>
      <c r="D546" s="36">
        <v>0</v>
      </c>
      <c r="E546" s="36">
        <v>0</v>
      </c>
      <c r="F546" s="36">
        <v>0</v>
      </c>
      <c r="G546" s="36">
        <v>0</v>
      </c>
      <c r="H546" s="5">
        <v>0</v>
      </c>
      <c r="I546" s="36">
        <v>0</v>
      </c>
      <c r="J546" s="5">
        <v>12.24</v>
      </c>
      <c r="K546" s="10" t="s">
        <v>798</v>
      </c>
      <c r="L546" s="91">
        <f t="shared" si="14"/>
        <v>12.24</v>
      </c>
    </row>
    <row r="547" spans="1:12" x14ac:dyDescent="0.25">
      <c r="A547" s="14" t="s">
        <v>799</v>
      </c>
      <c r="B547" s="6" t="s">
        <v>801</v>
      </c>
      <c r="C547" s="36">
        <v>0</v>
      </c>
      <c r="D547" s="36">
        <v>0</v>
      </c>
      <c r="E547" s="36">
        <v>0</v>
      </c>
      <c r="F547" s="36">
        <v>0</v>
      </c>
      <c r="G547" s="5">
        <v>4.2300000000000004</v>
      </c>
      <c r="H547" s="5">
        <v>0</v>
      </c>
      <c r="I547" s="5">
        <v>0</v>
      </c>
      <c r="J547" s="5">
        <v>0</v>
      </c>
      <c r="L547" s="91">
        <f t="shared" si="14"/>
        <v>4.2300000000000004</v>
      </c>
    </row>
    <row r="548" spans="1:12" x14ac:dyDescent="0.25">
      <c r="A548" s="14" t="s">
        <v>799</v>
      </c>
      <c r="B548" s="6" t="s">
        <v>802</v>
      </c>
      <c r="C548" s="36">
        <v>0</v>
      </c>
      <c r="D548" s="36">
        <v>0</v>
      </c>
      <c r="E548" s="36">
        <v>0</v>
      </c>
      <c r="F548" s="36">
        <v>0</v>
      </c>
      <c r="G548" s="36">
        <v>0</v>
      </c>
      <c r="H548" s="5">
        <v>33.57</v>
      </c>
      <c r="I548" s="5">
        <v>0</v>
      </c>
      <c r="J548" s="5">
        <v>0</v>
      </c>
      <c r="L548" s="91">
        <f t="shared" si="14"/>
        <v>33.57</v>
      </c>
    </row>
    <row r="549" spans="1:12" x14ac:dyDescent="0.25">
      <c r="A549" s="14" t="s">
        <v>803</v>
      </c>
      <c r="B549" s="6" t="s">
        <v>804</v>
      </c>
      <c r="C549" s="36">
        <v>0</v>
      </c>
      <c r="D549" s="36">
        <v>0</v>
      </c>
      <c r="E549" s="36">
        <v>0</v>
      </c>
      <c r="F549" s="36">
        <v>0</v>
      </c>
      <c r="G549" s="5">
        <v>8.24</v>
      </c>
      <c r="H549" s="5">
        <v>0</v>
      </c>
      <c r="I549" s="5">
        <v>0</v>
      </c>
      <c r="J549" s="5">
        <v>0</v>
      </c>
      <c r="L549" s="91">
        <f t="shared" si="14"/>
        <v>8.24</v>
      </c>
    </row>
    <row r="550" spans="1:12" x14ac:dyDescent="0.25">
      <c r="A550" s="14" t="s">
        <v>803</v>
      </c>
      <c r="B550" s="6" t="s">
        <v>805</v>
      </c>
      <c r="C550" s="36">
        <v>0</v>
      </c>
      <c r="D550" s="36">
        <v>0</v>
      </c>
      <c r="E550" s="36">
        <v>0</v>
      </c>
      <c r="F550" s="36">
        <v>0</v>
      </c>
      <c r="G550" s="5">
        <v>16.32</v>
      </c>
      <c r="H550" s="5">
        <v>0</v>
      </c>
      <c r="I550" s="5">
        <v>0</v>
      </c>
      <c r="J550" s="5">
        <v>0</v>
      </c>
      <c r="L550" s="91">
        <f t="shared" si="14"/>
        <v>16.32</v>
      </c>
    </row>
    <row r="551" spans="1:12" x14ac:dyDescent="0.25">
      <c r="A551" s="14" t="s">
        <v>803</v>
      </c>
      <c r="B551" s="6" t="s">
        <v>806</v>
      </c>
      <c r="C551" s="36">
        <v>0</v>
      </c>
      <c r="D551" s="36">
        <v>0</v>
      </c>
      <c r="E551" s="36">
        <v>0</v>
      </c>
      <c r="F551" s="36">
        <v>0</v>
      </c>
      <c r="G551" s="36">
        <v>0</v>
      </c>
      <c r="H551" s="5">
        <v>29.5</v>
      </c>
      <c r="I551" s="5">
        <v>0</v>
      </c>
      <c r="J551" s="5">
        <v>0</v>
      </c>
      <c r="L551" s="91">
        <f t="shared" si="14"/>
        <v>29.5</v>
      </c>
    </row>
    <row r="552" spans="1:12" x14ac:dyDescent="0.25">
      <c r="A552" s="14" t="s">
        <v>807</v>
      </c>
      <c r="B552" s="6" t="s">
        <v>808</v>
      </c>
      <c r="C552" s="36">
        <v>0</v>
      </c>
      <c r="D552" s="36">
        <v>0</v>
      </c>
      <c r="E552" s="36">
        <v>0</v>
      </c>
      <c r="F552" s="36">
        <v>0</v>
      </c>
      <c r="G552" s="36">
        <v>0</v>
      </c>
      <c r="H552" s="36">
        <v>0</v>
      </c>
      <c r="I552" s="36">
        <v>0</v>
      </c>
      <c r="J552" s="5">
        <v>33.11</v>
      </c>
      <c r="K552" s="10" t="s">
        <v>118</v>
      </c>
      <c r="L552" s="91">
        <f t="shared" si="14"/>
        <v>33.11</v>
      </c>
    </row>
    <row r="553" spans="1:12" x14ac:dyDescent="0.25">
      <c r="A553" s="14" t="s">
        <v>807</v>
      </c>
      <c r="B553" s="6" t="s">
        <v>809</v>
      </c>
      <c r="C553" s="36">
        <v>0</v>
      </c>
      <c r="D553" s="36">
        <v>0</v>
      </c>
      <c r="E553" s="36">
        <v>0</v>
      </c>
      <c r="F553" s="36">
        <v>0</v>
      </c>
      <c r="G553" s="36">
        <v>0</v>
      </c>
      <c r="H553" s="36">
        <v>0</v>
      </c>
      <c r="I553" s="36">
        <v>0</v>
      </c>
      <c r="J553" s="5">
        <v>6.85</v>
      </c>
      <c r="K553" s="10" t="s">
        <v>798</v>
      </c>
      <c r="L553" s="91">
        <f t="shared" si="14"/>
        <v>6.85</v>
      </c>
    </row>
    <row r="554" spans="1:12" x14ac:dyDescent="0.25">
      <c r="A554" s="14" t="s">
        <v>807</v>
      </c>
      <c r="B554" s="6" t="s">
        <v>810</v>
      </c>
      <c r="C554" s="36">
        <v>0</v>
      </c>
      <c r="D554" s="36">
        <v>0</v>
      </c>
      <c r="E554" s="36">
        <v>0</v>
      </c>
      <c r="F554" s="36">
        <v>0</v>
      </c>
      <c r="G554" s="36">
        <v>0</v>
      </c>
      <c r="H554" s="36">
        <v>0</v>
      </c>
      <c r="I554" s="36">
        <v>0</v>
      </c>
      <c r="J554" s="5">
        <v>270</v>
      </c>
      <c r="K554" s="10" t="s">
        <v>811</v>
      </c>
      <c r="L554" s="91">
        <f t="shared" si="14"/>
        <v>270</v>
      </c>
    </row>
    <row r="555" spans="1:12" x14ac:dyDescent="0.25">
      <c r="A555" s="14" t="s">
        <v>812</v>
      </c>
      <c r="B555" s="6" t="s">
        <v>813</v>
      </c>
      <c r="C555" s="36">
        <v>0</v>
      </c>
      <c r="D555" s="36">
        <v>0</v>
      </c>
      <c r="E555" s="36">
        <v>0</v>
      </c>
      <c r="F555" s="36">
        <v>0</v>
      </c>
      <c r="G555" s="36">
        <v>0</v>
      </c>
      <c r="H555" s="5">
        <v>44</v>
      </c>
      <c r="I555" s="36">
        <v>0</v>
      </c>
      <c r="J555" s="36">
        <v>0</v>
      </c>
      <c r="L555" s="91">
        <f t="shared" si="14"/>
        <v>44</v>
      </c>
    </row>
    <row r="556" spans="1:12" x14ac:dyDescent="0.25">
      <c r="A556" s="14" t="s">
        <v>814</v>
      </c>
      <c r="B556" s="13" t="s">
        <v>815</v>
      </c>
      <c r="C556" s="36">
        <v>0</v>
      </c>
      <c r="D556" s="5">
        <f>12.1+12.1</f>
        <v>24.2</v>
      </c>
      <c r="E556" s="36">
        <v>0</v>
      </c>
      <c r="F556" s="36">
        <v>0</v>
      </c>
      <c r="G556" s="5">
        <f>7.5+1.4+6.2+12+5+12</f>
        <v>44.1</v>
      </c>
      <c r="H556" s="36">
        <v>0</v>
      </c>
      <c r="I556" s="36">
        <v>0</v>
      </c>
      <c r="J556" s="36">
        <v>0</v>
      </c>
      <c r="L556" s="91">
        <f t="shared" si="14"/>
        <v>68.3</v>
      </c>
    </row>
    <row r="557" spans="1:12" x14ac:dyDescent="0.25">
      <c r="A557" s="14" t="s">
        <v>816</v>
      </c>
      <c r="B557" s="13" t="s">
        <v>817</v>
      </c>
      <c r="C557" s="36">
        <v>0</v>
      </c>
      <c r="D557" s="5">
        <f>4.9+16</f>
        <v>20.9</v>
      </c>
      <c r="E557" s="36">
        <v>0</v>
      </c>
      <c r="F557" s="36">
        <v>0</v>
      </c>
      <c r="G557" s="5">
        <f>1.4+17.9+5.3+4.58</f>
        <v>29.18</v>
      </c>
      <c r="H557" s="36">
        <v>0</v>
      </c>
      <c r="I557" s="36">
        <v>0</v>
      </c>
      <c r="J557" s="36">
        <v>0</v>
      </c>
      <c r="L557" s="91">
        <f t="shared" si="14"/>
        <v>50.08</v>
      </c>
    </row>
    <row r="558" spans="1:12" x14ac:dyDescent="0.25">
      <c r="A558" s="14" t="s">
        <v>559</v>
      </c>
      <c r="B558" s="13" t="s">
        <v>819</v>
      </c>
      <c r="C558" s="36">
        <v>0</v>
      </c>
      <c r="D558" s="36">
        <v>0</v>
      </c>
      <c r="E558" s="36">
        <v>0</v>
      </c>
      <c r="F558" s="36">
        <v>0</v>
      </c>
      <c r="G558" s="36">
        <v>0</v>
      </c>
      <c r="H558" s="5">
        <v>63.21</v>
      </c>
      <c r="I558" s="36">
        <v>0</v>
      </c>
      <c r="J558" s="5">
        <v>29.29</v>
      </c>
      <c r="K558" s="10" t="s">
        <v>811</v>
      </c>
      <c r="L558" s="91">
        <f t="shared" si="14"/>
        <v>92.5</v>
      </c>
    </row>
    <row r="559" spans="1:12" x14ac:dyDescent="0.25">
      <c r="A559" s="14" t="s">
        <v>818</v>
      </c>
      <c r="B559" s="13" t="s">
        <v>820</v>
      </c>
      <c r="C559" s="36">
        <v>0</v>
      </c>
      <c r="D559" s="36">
        <v>0</v>
      </c>
      <c r="E559" s="5">
        <f>36.86+13.39</f>
        <v>50.25</v>
      </c>
      <c r="F559" s="36">
        <v>0</v>
      </c>
      <c r="G559" s="5">
        <v>75.05</v>
      </c>
      <c r="H559" s="5">
        <v>0</v>
      </c>
      <c r="I559" s="36">
        <v>0</v>
      </c>
      <c r="J559" s="36">
        <v>0</v>
      </c>
      <c r="L559" s="91">
        <f t="shared" si="14"/>
        <v>125.3</v>
      </c>
    </row>
    <row r="560" spans="1:12" x14ac:dyDescent="0.25">
      <c r="A560" s="14" t="s">
        <v>825</v>
      </c>
      <c r="B560" s="13" t="s">
        <v>823</v>
      </c>
      <c r="C560" s="36">
        <v>0</v>
      </c>
      <c r="D560" s="36">
        <v>0</v>
      </c>
      <c r="E560" s="36">
        <v>0</v>
      </c>
      <c r="F560" s="36">
        <v>0</v>
      </c>
      <c r="G560" s="36">
        <v>0</v>
      </c>
      <c r="H560" s="5">
        <v>32.090000000000003</v>
      </c>
      <c r="I560" s="36">
        <v>0</v>
      </c>
      <c r="J560" s="36">
        <v>0</v>
      </c>
      <c r="L560" s="91">
        <f t="shared" si="14"/>
        <v>32.090000000000003</v>
      </c>
    </row>
    <row r="561" spans="1:12" x14ac:dyDescent="0.25">
      <c r="A561" s="14" t="s">
        <v>821</v>
      </c>
      <c r="B561" s="13" t="s">
        <v>824</v>
      </c>
      <c r="C561" s="36">
        <v>0</v>
      </c>
      <c r="D561" s="36">
        <v>0</v>
      </c>
      <c r="E561" s="36">
        <v>0</v>
      </c>
      <c r="F561" s="36">
        <v>0</v>
      </c>
      <c r="G561" s="36">
        <v>0</v>
      </c>
      <c r="H561" s="5">
        <v>32.15</v>
      </c>
      <c r="I561" s="36">
        <v>0</v>
      </c>
      <c r="J561" s="36">
        <v>0</v>
      </c>
      <c r="L561" s="91">
        <f t="shared" si="14"/>
        <v>32.15</v>
      </c>
    </row>
    <row r="562" spans="1:12" x14ac:dyDescent="0.25">
      <c r="A562" s="14" t="s">
        <v>821</v>
      </c>
      <c r="B562" s="13" t="s">
        <v>822</v>
      </c>
      <c r="C562" s="36">
        <v>0</v>
      </c>
      <c r="D562" s="36">
        <v>0</v>
      </c>
      <c r="E562" s="36">
        <v>0</v>
      </c>
      <c r="F562" s="36">
        <v>0</v>
      </c>
      <c r="G562" s="5">
        <v>8.27</v>
      </c>
      <c r="H562" s="36">
        <v>0</v>
      </c>
      <c r="I562" s="36">
        <v>0</v>
      </c>
      <c r="J562" s="36">
        <v>0</v>
      </c>
      <c r="L562" s="91">
        <f t="shared" si="14"/>
        <v>8.27</v>
      </c>
    </row>
    <row r="563" spans="1:12" x14ac:dyDescent="0.25">
      <c r="A563" s="14" t="s">
        <v>826</v>
      </c>
      <c r="B563" s="13" t="s">
        <v>827</v>
      </c>
      <c r="C563" s="36">
        <v>0</v>
      </c>
      <c r="D563" s="5">
        <f>12.1+17.9+4.9</f>
        <v>34.9</v>
      </c>
      <c r="E563" s="36">
        <v>0</v>
      </c>
      <c r="F563" s="36">
        <v>0</v>
      </c>
      <c r="G563" s="5">
        <f>2.62+4.25+8+1.4+9.45+7.08+2</f>
        <v>34.799999999999997</v>
      </c>
      <c r="H563" s="36">
        <v>0</v>
      </c>
      <c r="I563" s="36">
        <v>0</v>
      </c>
      <c r="J563" s="36">
        <v>0</v>
      </c>
      <c r="L563" s="91">
        <f t="shared" si="14"/>
        <v>69.699999999999989</v>
      </c>
    </row>
    <row r="564" spans="1:12" x14ac:dyDescent="0.25">
      <c r="A564" s="14" t="s">
        <v>746</v>
      </c>
      <c r="B564" s="13" t="s">
        <v>828</v>
      </c>
      <c r="C564" s="36">
        <v>0</v>
      </c>
      <c r="D564" s="5">
        <v>0</v>
      </c>
      <c r="E564" s="36">
        <v>0</v>
      </c>
      <c r="F564" s="36">
        <v>0</v>
      </c>
      <c r="G564" s="5">
        <v>7.14</v>
      </c>
      <c r="H564" s="36">
        <v>0</v>
      </c>
      <c r="I564" s="36">
        <v>0</v>
      </c>
      <c r="J564" s="36">
        <v>0</v>
      </c>
      <c r="L564" s="91">
        <f t="shared" si="14"/>
        <v>7.14</v>
      </c>
    </row>
    <row r="565" spans="1:12" s="60" customFormat="1" x14ac:dyDescent="0.25">
      <c r="A565" s="32" t="s">
        <v>837</v>
      </c>
      <c r="B565" s="88" t="s">
        <v>923</v>
      </c>
      <c r="C565" s="36">
        <v>0</v>
      </c>
      <c r="D565" s="79">
        <v>0</v>
      </c>
      <c r="E565" s="79">
        <v>0</v>
      </c>
      <c r="F565" s="79">
        <v>0</v>
      </c>
      <c r="G565" s="79">
        <v>6.94</v>
      </c>
      <c r="H565" s="36">
        <v>0</v>
      </c>
      <c r="I565" s="36">
        <v>0</v>
      </c>
      <c r="J565" s="36">
        <v>0</v>
      </c>
      <c r="K565" s="10"/>
      <c r="L565" s="91">
        <f t="shared" si="14"/>
        <v>6.94</v>
      </c>
    </row>
    <row r="566" spans="1:12" s="60" customFormat="1" x14ac:dyDescent="0.25">
      <c r="A566" s="32" t="s">
        <v>837</v>
      </c>
      <c r="B566" s="88" t="s">
        <v>911</v>
      </c>
      <c r="C566" s="36">
        <v>0</v>
      </c>
      <c r="D566" s="79">
        <v>12.1</v>
      </c>
      <c r="E566" s="79">
        <v>0</v>
      </c>
      <c r="F566" s="79">
        <v>0</v>
      </c>
      <c r="G566" s="79">
        <v>0</v>
      </c>
      <c r="H566" s="36">
        <v>0</v>
      </c>
      <c r="I566" s="36">
        <v>0</v>
      </c>
      <c r="J566" s="36">
        <v>0</v>
      </c>
      <c r="K566" s="10"/>
      <c r="L566" s="91">
        <f t="shared" si="14"/>
        <v>12.1</v>
      </c>
    </row>
    <row r="567" spans="1:12" s="60" customFormat="1" x14ac:dyDescent="0.25">
      <c r="A567" s="32" t="s">
        <v>837</v>
      </c>
      <c r="B567" s="88" t="s">
        <v>912</v>
      </c>
      <c r="C567" s="36">
        <v>0</v>
      </c>
      <c r="D567" s="36">
        <v>0</v>
      </c>
      <c r="E567" s="79">
        <v>0</v>
      </c>
      <c r="F567" s="79">
        <v>0</v>
      </c>
      <c r="G567" s="79">
        <v>13.4</v>
      </c>
      <c r="H567" s="36">
        <v>0</v>
      </c>
      <c r="I567" s="36">
        <v>0</v>
      </c>
      <c r="J567" s="36">
        <v>0</v>
      </c>
      <c r="K567" s="10"/>
      <c r="L567" s="91">
        <f t="shared" si="14"/>
        <v>13.4</v>
      </c>
    </row>
    <row r="568" spans="1:12" s="60" customFormat="1" x14ac:dyDescent="0.25">
      <c r="A568" s="32" t="s">
        <v>894</v>
      </c>
      <c r="B568" s="88" t="s">
        <v>924</v>
      </c>
      <c r="C568" s="36">
        <v>0</v>
      </c>
      <c r="D568" s="36">
        <v>0</v>
      </c>
      <c r="E568" s="79">
        <v>0</v>
      </c>
      <c r="F568" s="79">
        <v>0</v>
      </c>
      <c r="G568" s="79">
        <v>3.29</v>
      </c>
      <c r="H568" s="36">
        <v>0</v>
      </c>
      <c r="I568" s="36">
        <v>0</v>
      </c>
      <c r="J568" s="36">
        <v>0</v>
      </c>
      <c r="K568" s="10"/>
      <c r="L568" s="91">
        <f t="shared" si="14"/>
        <v>3.29</v>
      </c>
    </row>
    <row r="569" spans="1:12" s="60" customFormat="1" x14ac:dyDescent="0.25">
      <c r="A569" s="32" t="s">
        <v>894</v>
      </c>
      <c r="B569" s="88" t="s">
        <v>913</v>
      </c>
      <c r="C569" s="36">
        <v>0</v>
      </c>
      <c r="D569" s="36">
        <v>0</v>
      </c>
      <c r="E569" s="79">
        <v>0</v>
      </c>
      <c r="F569" s="79">
        <v>0</v>
      </c>
      <c r="G569" s="79">
        <v>0</v>
      </c>
      <c r="H569" s="36">
        <v>0</v>
      </c>
      <c r="I569" s="36">
        <v>0</v>
      </c>
      <c r="J569" s="36">
        <v>1.4</v>
      </c>
      <c r="K569" s="10" t="s">
        <v>919</v>
      </c>
      <c r="L569" s="91">
        <f t="shared" si="14"/>
        <v>1.4</v>
      </c>
    </row>
    <row r="570" spans="1:12" s="60" customFormat="1" x14ac:dyDescent="0.25">
      <c r="A570" s="32" t="s">
        <v>894</v>
      </c>
      <c r="B570" s="88" t="s">
        <v>913</v>
      </c>
      <c r="C570" s="36">
        <v>0</v>
      </c>
      <c r="D570" s="79">
        <v>12.1</v>
      </c>
      <c r="E570" s="79">
        <v>0</v>
      </c>
      <c r="F570" s="79">
        <v>0</v>
      </c>
      <c r="G570" s="79">
        <v>0</v>
      </c>
      <c r="H570" s="36">
        <v>0</v>
      </c>
      <c r="I570" s="36">
        <v>0</v>
      </c>
      <c r="J570" s="36">
        <v>0</v>
      </c>
      <c r="K570" s="10"/>
      <c r="L570" s="91">
        <f t="shared" si="14"/>
        <v>12.1</v>
      </c>
    </row>
    <row r="571" spans="1:12" s="60" customFormat="1" x14ac:dyDescent="0.25">
      <c r="A571" s="32" t="s">
        <v>894</v>
      </c>
      <c r="B571" s="88" t="s">
        <v>915</v>
      </c>
      <c r="C571" s="36">
        <v>0</v>
      </c>
      <c r="D571" s="36">
        <v>0</v>
      </c>
      <c r="E571" s="79">
        <v>0</v>
      </c>
      <c r="F571" s="79">
        <v>0</v>
      </c>
      <c r="G571" s="79">
        <v>16</v>
      </c>
      <c r="H571" s="36">
        <v>0</v>
      </c>
      <c r="I571" s="36">
        <v>0</v>
      </c>
      <c r="J571" s="36">
        <v>0</v>
      </c>
      <c r="K571" s="10"/>
      <c r="L571" s="91">
        <f t="shared" si="14"/>
        <v>16</v>
      </c>
    </row>
    <row r="572" spans="1:12" s="60" customFormat="1" x14ac:dyDescent="0.25">
      <c r="A572" s="32" t="s">
        <v>894</v>
      </c>
      <c r="B572" s="88" t="s">
        <v>916</v>
      </c>
      <c r="C572" s="36">
        <v>0</v>
      </c>
      <c r="D572" s="36">
        <v>0</v>
      </c>
      <c r="E572" s="79">
        <v>0</v>
      </c>
      <c r="F572" s="79">
        <v>0</v>
      </c>
      <c r="G572" s="79">
        <v>18.7</v>
      </c>
      <c r="H572" s="36">
        <v>0</v>
      </c>
      <c r="I572" s="36">
        <v>0</v>
      </c>
      <c r="J572" s="36">
        <v>0</v>
      </c>
      <c r="K572" s="10"/>
      <c r="L572" s="91">
        <f t="shared" si="14"/>
        <v>18.7</v>
      </c>
    </row>
    <row r="573" spans="1:12" s="60" customFormat="1" x14ac:dyDescent="0.25">
      <c r="A573" s="32" t="s">
        <v>523</v>
      </c>
      <c r="B573" s="88" t="s">
        <v>914</v>
      </c>
      <c r="C573" s="36">
        <v>0</v>
      </c>
      <c r="D573" s="79">
        <v>4.9000000000000004</v>
      </c>
      <c r="E573" s="79">
        <v>0</v>
      </c>
      <c r="F573" s="79">
        <v>0</v>
      </c>
      <c r="G573" s="79">
        <v>0</v>
      </c>
      <c r="H573" s="36">
        <v>0</v>
      </c>
      <c r="I573" s="36">
        <v>0</v>
      </c>
      <c r="J573" s="36">
        <v>0</v>
      </c>
      <c r="K573" s="10"/>
      <c r="L573" s="91">
        <f t="shared" si="14"/>
        <v>4.9000000000000004</v>
      </c>
    </row>
    <row r="574" spans="1:12" s="60" customFormat="1" x14ac:dyDescent="0.25">
      <c r="A574" s="32" t="s">
        <v>523</v>
      </c>
      <c r="B574" s="88" t="s">
        <v>917</v>
      </c>
      <c r="C574" s="36">
        <v>0</v>
      </c>
      <c r="D574" s="36">
        <v>0</v>
      </c>
      <c r="E574" s="79">
        <v>0</v>
      </c>
      <c r="F574" s="79">
        <v>0</v>
      </c>
      <c r="G574" s="79">
        <v>4.8899999999999997</v>
      </c>
      <c r="H574" s="36">
        <v>0</v>
      </c>
      <c r="I574" s="36">
        <v>0</v>
      </c>
      <c r="J574" s="36">
        <v>0</v>
      </c>
      <c r="K574" s="10"/>
      <c r="L574" s="91">
        <f t="shared" si="14"/>
        <v>4.8899999999999997</v>
      </c>
    </row>
    <row r="575" spans="1:12" s="60" customFormat="1" x14ac:dyDescent="0.25">
      <c r="A575" s="32" t="s">
        <v>523</v>
      </c>
      <c r="B575" s="88" t="s">
        <v>918</v>
      </c>
      <c r="C575" s="36">
        <v>0</v>
      </c>
      <c r="D575" s="36">
        <v>0</v>
      </c>
      <c r="E575" s="79">
        <v>0</v>
      </c>
      <c r="F575" s="79">
        <v>0</v>
      </c>
      <c r="G575" s="79">
        <v>7.49</v>
      </c>
      <c r="H575" s="36">
        <v>0</v>
      </c>
      <c r="I575" s="36">
        <v>0</v>
      </c>
      <c r="J575" s="36">
        <v>0</v>
      </c>
      <c r="K575" s="10"/>
      <c r="L575" s="91">
        <f t="shared" si="14"/>
        <v>7.49</v>
      </c>
    </row>
    <row r="576" spans="1:12" s="60" customFormat="1" x14ac:dyDescent="0.25">
      <c r="A576" s="32" t="s">
        <v>835</v>
      </c>
      <c r="B576" s="88" t="s">
        <v>920</v>
      </c>
      <c r="C576" s="36">
        <v>0</v>
      </c>
      <c r="D576" s="36">
        <v>0</v>
      </c>
      <c r="E576" s="79">
        <v>0</v>
      </c>
      <c r="F576" s="79">
        <v>0</v>
      </c>
      <c r="G576" s="79">
        <v>20.45</v>
      </c>
      <c r="H576" s="79">
        <v>0</v>
      </c>
      <c r="I576" s="79">
        <v>0</v>
      </c>
      <c r="J576" s="36">
        <v>0</v>
      </c>
      <c r="K576" s="10"/>
      <c r="L576" s="91">
        <f t="shared" si="14"/>
        <v>20.45</v>
      </c>
    </row>
    <row r="577" spans="1:12" s="60" customFormat="1" x14ac:dyDescent="0.25">
      <c r="A577" s="32" t="s">
        <v>910</v>
      </c>
      <c r="B577" s="88" t="s">
        <v>921</v>
      </c>
      <c r="C577" s="36">
        <v>0</v>
      </c>
      <c r="D577" s="79">
        <v>0</v>
      </c>
      <c r="E577" s="79">
        <v>0</v>
      </c>
      <c r="F577" s="79">
        <v>0</v>
      </c>
      <c r="G577" s="79">
        <v>16.350000000000001</v>
      </c>
      <c r="H577" s="79">
        <v>0</v>
      </c>
      <c r="I577" s="79">
        <v>0</v>
      </c>
      <c r="J577" s="36">
        <v>0</v>
      </c>
      <c r="K577" s="10"/>
      <c r="L577" s="91">
        <f t="shared" si="14"/>
        <v>16.350000000000001</v>
      </c>
    </row>
    <row r="578" spans="1:12" s="60" customFormat="1" x14ac:dyDescent="0.25">
      <c r="A578" s="32" t="s">
        <v>910</v>
      </c>
      <c r="B578" s="88" t="s">
        <v>922</v>
      </c>
      <c r="C578" s="36">
        <v>0</v>
      </c>
      <c r="D578" s="79">
        <v>19</v>
      </c>
      <c r="E578" s="79">
        <v>0</v>
      </c>
      <c r="F578" s="79">
        <v>0</v>
      </c>
      <c r="G578" s="79">
        <v>0</v>
      </c>
      <c r="H578" s="79">
        <v>0</v>
      </c>
      <c r="I578" s="79">
        <v>0</v>
      </c>
      <c r="J578" s="36">
        <v>0</v>
      </c>
      <c r="K578" s="10"/>
      <c r="L578" s="91">
        <f t="shared" si="14"/>
        <v>19</v>
      </c>
    </row>
    <row r="579" spans="1:12" s="60" customFormat="1" x14ac:dyDescent="0.25">
      <c r="A579" s="32" t="s">
        <v>926</v>
      </c>
      <c r="B579" s="88" t="s">
        <v>949</v>
      </c>
      <c r="C579" s="36">
        <v>0</v>
      </c>
      <c r="D579" s="36">
        <v>0</v>
      </c>
      <c r="E579" s="79">
        <v>0</v>
      </c>
      <c r="F579" s="79">
        <v>0</v>
      </c>
      <c r="G579" s="79">
        <v>0</v>
      </c>
      <c r="H579" s="79">
        <v>0</v>
      </c>
      <c r="I579" s="79">
        <v>0</v>
      </c>
      <c r="J579" s="36">
        <v>1.4</v>
      </c>
      <c r="K579" s="10" t="s">
        <v>919</v>
      </c>
      <c r="L579" s="91">
        <f t="shared" si="14"/>
        <v>1.4</v>
      </c>
    </row>
    <row r="580" spans="1:12" s="60" customFormat="1" x14ac:dyDescent="0.25">
      <c r="A580" s="32" t="s">
        <v>926</v>
      </c>
      <c r="B580" s="88" t="s">
        <v>949</v>
      </c>
      <c r="C580" s="36">
        <v>0</v>
      </c>
      <c r="D580" s="36">
        <v>0</v>
      </c>
      <c r="E580" s="79">
        <v>0</v>
      </c>
      <c r="F580" s="79">
        <v>0</v>
      </c>
      <c r="G580" s="79">
        <v>36.6</v>
      </c>
      <c r="H580" s="79">
        <v>0</v>
      </c>
      <c r="I580" s="79">
        <v>0</v>
      </c>
      <c r="J580" s="79">
        <v>0</v>
      </c>
      <c r="K580" s="10"/>
      <c r="L580" s="91">
        <f t="shared" si="14"/>
        <v>36.6</v>
      </c>
    </row>
    <row r="581" spans="1:12" s="60" customFormat="1" x14ac:dyDescent="0.25">
      <c r="A581" s="32" t="s">
        <v>926</v>
      </c>
      <c r="B581" s="88" t="s">
        <v>949</v>
      </c>
      <c r="C581" s="36">
        <v>0</v>
      </c>
      <c r="D581" s="36">
        <v>0</v>
      </c>
      <c r="E581" s="79">
        <v>0</v>
      </c>
      <c r="F581" s="79">
        <v>0</v>
      </c>
      <c r="G581" s="79">
        <v>10.95</v>
      </c>
      <c r="H581" s="79">
        <v>0</v>
      </c>
      <c r="I581" s="79">
        <v>0</v>
      </c>
      <c r="J581" s="79">
        <v>0</v>
      </c>
      <c r="K581" s="10"/>
      <c r="L581" s="91">
        <f t="shared" si="14"/>
        <v>10.95</v>
      </c>
    </row>
    <row r="582" spans="1:12" s="60" customFormat="1" x14ac:dyDescent="0.25">
      <c r="A582" s="32" t="s">
        <v>926</v>
      </c>
      <c r="B582" s="88" t="s">
        <v>949</v>
      </c>
      <c r="C582" s="36">
        <v>0</v>
      </c>
      <c r="D582" s="36">
        <v>0</v>
      </c>
      <c r="E582" s="79">
        <v>30</v>
      </c>
      <c r="F582" s="79">
        <v>0</v>
      </c>
      <c r="G582" s="79">
        <v>0</v>
      </c>
      <c r="H582" s="79">
        <v>0</v>
      </c>
      <c r="I582" s="79">
        <v>0</v>
      </c>
      <c r="J582" s="79">
        <v>0</v>
      </c>
      <c r="K582" s="10"/>
      <c r="L582" s="91">
        <f t="shared" si="14"/>
        <v>30</v>
      </c>
    </row>
    <row r="583" spans="1:12" s="60" customFormat="1" x14ac:dyDescent="0.25">
      <c r="A583" s="32" t="s">
        <v>926</v>
      </c>
      <c r="B583" s="88" t="s">
        <v>943</v>
      </c>
      <c r="C583" s="36">
        <v>0</v>
      </c>
      <c r="D583" s="79">
        <v>21</v>
      </c>
      <c r="E583" s="79">
        <v>0</v>
      </c>
      <c r="F583" s="79">
        <v>0</v>
      </c>
      <c r="G583" s="79">
        <v>0</v>
      </c>
      <c r="H583" s="79">
        <v>0</v>
      </c>
      <c r="I583" s="79">
        <v>0</v>
      </c>
      <c r="J583" s="79">
        <v>0</v>
      </c>
      <c r="K583" s="10"/>
      <c r="L583" s="91">
        <f t="shared" si="14"/>
        <v>21</v>
      </c>
    </row>
    <row r="584" spans="1:12" s="60" customFormat="1" x14ac:dyDescent="0.25">
      <c r="A584" s="32" t="s">
        <v>926</v>
      </c>
      <c r="B584" s="88" t="s">
        <v>944</v>
      </c>
      <c r="C584" s="36">
        <v>0</v>
      </c>
      <c r="D584" s="36">
        <v>0</v>
      </c>
      <c r="E584" s="36">
        <v>0</v>
      </c>
      <c r="F584" s="36">
        <v>0</v>
      </c>
      <c r="G584" s="79">
        <v>0</v>
      </c>
      <c r="H584" s="79">
        <v>0</v>
      </c>
      <c r="I584" s="79">
        <v>0</v>
      </c>
      <c r="J584" s="36">
        <v>143.4</v>
      </c>
      <c r="K584" s="10" t="s">
        <v>224</v>
      </c>
      <c r="L584" s="91">
        <f t="shared" si="14"/>
        <v>143.4</v>
      </c>
    </row>
    <row r="585" spans="1:12" s="60" customFormat="1" x14ac:dyDescent="0.25">
      <c r="A585" s="32" t="s">
        <v>926</v>
      </c>
      <c r="B585" s="88" t="s">
        <v>949</v>
      </c>
      <c r="C585" s="36">
        <v>0</v>
      </c>
      <c r="D585" s="36">
        <v>0</v>
      </c>
      <c r="E585" s="36">
        <v>0</v>
      </c>
      <c r="F585" s="36">
        <v>0</v>
      </c>
      <c r="G585" s="79">
        <v>15.45</v>
      </c>
      <c r="H585" s="79">
        <v>0</v>
      </c>
      <c r="I585" s="79">
        <v>0</v>
      </c>
      <c r="J585" s="36">
        <v>0</v>
      </c>
      <c r="K585" s="10"/>
      <c r="L585" s="91">
        <f t="shared" si="14"/>
        <v>15.45</v>
      </c>
    </row>
    <row r="586" spans="1:12" s="60" customFormat="1" x14ac:dyDescent="0.25">
      <c r="A586" s="32" t="s">
        <v>927</v>
      </c>
      <c r="B586" s="88" t="s">
        <v>949</v>
      </c>
      <c r="C586" s="36">
        <v>0</v>
      </c>
      <c r="D586" s="36">
        <v>0</v>
      </c>
      <c r="E586" s="36">
        <v>0</v>
      </c>
      <c r="F586" s="36">
        <v>0</v>
      </c>
      <c r="G586" s="79">
        <v>0</v>
      </c>
      <c r="H586" s="79">
        <v>0</v>
      </c>
      <c r="I586" s="79">
        <v>0</v>
      </c>
      <c r="J586" s="36">
        <v>1.4</v>
      </c>
      <c r="K586" s="10" t="s">
        <v>919</v>
      </c>
      <c r="L586" s="91">
        <f t="shared" si="14"/>
        <v>1.4</v>
      </c>
    </row>
    <row r="587" spans="1:12" s="60" customFormat="1" x14ac:dyDescent="0.25">
      <c r="A587" s="32" t="s">
        <v>927</v>
      </c>
      <c r="B587" s="88" t="s">
        <v>945</v>
      </c>
      <c r="C587" s="36">
        <v>0</v>
      </c>
      <c r="D587" s="36">
        <v>0</v>
      </c>
      <c r="E587" s="36">
        <v>0</v>
      </c>
      <c r="F587" s="79">
        <v>110</v>
      </c>
      <c r="G587" s="79">
        <v>0</v>
      </c>
      <c r="H587" s="79">
        <v>0</v>
      </c>
      <c r="I587" s="79">
        <v>0</v>
      </c>
      <c r="J587" s="36">
        <v>0</v>
      </c>
      <c r="K587" s="10"/>
      <c r="L587" s="91">
        <f t="shared" si="14"/>
        <v>110</v>
      </c>
    </row>
    <row r="588" spans="1:12" s="60" customFormat="1" x14ac:dyDescent="0.25">
      <c r="A588" s="32" t="s">
        <v>927</v>
      </c>
      <c r="B588" s="88" t="s">
        <v>942</v>
      </c>
      <c r="C588" s="36">
        <v>0</v>
      </c>
      <c r="D588" s="79">
        <v>0</v>
      </c>
      <c r="E588" s="79">
        <v>30</v>
      </c>
      <c r="F588" s="79">
        <v>0</v>
      </c>
      <c r="G588" s="79">
        <v>0</v>
      </c>
      <c r="H588" s="79">
        <v>0</v>
      </c>
      <c r="I588" s="79">
        <v>0</v>
      </c>
      <c r="J588" s="36">
        <v>0</v>
      </c>
      <c r="K588" s="10"/>
      <c r="L588" s="91">
        <f t="shared" si="14"/>
        <v>30</v>
      </c>
    </row>
    <row r="589" spans="1:12" s="60" customFormat="1" x14ac:dyDescent="0.25">
      <c r="A589" s="32" t="s">
        <v>927</v>
      </c>
      <c r="B589" s="88" t="s">
        <v>946</v>
      </c>
      <c r="C589" s="36">
        <v>0</v>
      </c>
      <c r="D589" s="79">
        <v>17</v>
      </c>
      <c r="E589" s="79">
        <v>0</v>
      </c>
      <c r="F589" s="79">
        <v>0</v>
      </c>
      <c r="G589" s="79">
        <v>0</v>
      </c>
      <c r="H589" s="79">
        <v>0</v>
      </c>
      <c r="I589" s="79">
        <v>0</v>
      </c>
      <c r="J589" s="36">
        <v>0</v>
      </c>
      <c r="K589" s="10"/>
      <c r="L589" s="91">
        <f t="shared" si="14"/>
        <v>17</v>
      </c>
    </row>
    <row r="590" spans="1:12" s="60" customFormat="1" x14ac:dyDescent="0.25">
      <c r="A590" s="32" t="s">
        <v>927</v>
      </c>
      <c r="B590" s="88" t="s">
        <v>947</v>
      </c>
      <c r="C590" s="36">
        <v>0</v>
      </c>
      <c r="D590" s="79">
        <v>0</v>
      </c>
      <c r="E590" s="79">
        <v>0</v>
      </c>
      <c r="F590" s="79">
        <v>0</v>
      </c>
      <c r="G590" s="79">
        <v>15.65</v>
      </c>
      <c r="H590" s="79">
        <v>0</v>
      </c>
      <c r="I590" s="79">
        <v>0</v>
      </c>
      <c r="J590" s="36">
        <v>0</v>
      </c>
      <c r="K590" s="10"/>
      <c r="L590" s="91">
        <f t="shared" si="14"/>
        <v>15.65</v>
      </c>
    </row>
    <row r="591" spans="1:12" s="60" customFormat="1" x14ac:dyDescent="0.25">
      <c r="A591" s="32" t="s">
        <v>927</v>
      </c>
      <c r="B591" s="88" t="s">
        <v>948</v>
      </c>
      <c r="C591" s="36">
        <v>0</v>
      </c>
      <c r="D591" s="79">
        <v>0</v>
      </c>
      <c r="E591" s="79">
        <v>0</v>
      </c>
      <c r="F591" s="79">
        <v>0</v>
      </c>
      <c r="G591" s="79">
        <v>1.74</v>
      </c>
      <c r="H591" s="79">
        <v>0</v>
      </c>
      <c r="I591" s="79">
        <v>0</v>
      </c>
      <c r="J591" s="36">
        <v>0</v>
      </c>
      <c r="K591" s="10"/>
      <c r="L591" s="91">
        <f t="shared" si="14"/>
        <v>1.74</v>
      </c>
    </row>
    <row r="592" spans="1:12" s="60" customFormat="1" x14ac:dyDescent="0.25">
      <c r="A592" s="32" t="s">
        <v>861</v>
      </c>
      <c r="B592" s="97" t="s">
        <v>979</v>
      </c>
      <c r="C592" s="36">
        <v>0</v>
      </c>
      <c r="D592" s="79">
        <v>0</v>
      </c>
      <c r="E592" s="79">
        <v>0</v>
      </c>
      <c r="F592" s="79">
        <v>40.450000000000003</v>
      </c>
      <c r="G592" s="79">
        <v>0</v>
      </c>
      <c r="H592" s="79">
        <v>0</v>
      </c>
      <c r="I592" s="79">
        <v>0</v>
      </c>
      <c r="J592" s="36">
        <v>0</v>
      </c>
      <c r="K592" s="10"/>
      <c r="L592" s="91">
        <f t="shared" si="14"/>
        <v>40.450000000000003</v>
      </c>
    </row>
    <row r="593" spans="1:12" s="60" customFormat="1" x14ac:dyDescent="0.25">
      <c r="A593" s="32" t="s">
        <v>970</v>
      </c>
      <c r="B593" s="97" t="s">
        <v>973</v>
      </c>
      <c r="C593" s="36">
        <v>0</v>
      </c>
      <c r="D593" s="79">
        <v>0</v>
      </c>
      <c r="E593" s="79">
        <v>0</v>
      </c>
      <c r="F593" s="79">
        <v>15.5</v>
      </c>
      <c r="G593" s="79">
        <v>0</v>
      </c>
      <c r="H593" s="79">
        <v>0</v>
      </c>
      <c r="I593" s="79">
        <v>0</v>
      </c>
      <c r="J593" s="36">
        <v>0</v>
      </c>
      <c r="K593" s="10"/>
      <c r="L593" s="91">
        <f t="shared" si="14"/>
        <v>15.5</v>
      </c>
    </row>
    <row r="594" spans="1:12" s="60" customFormat="1" x14ac:dyDescent="0.25">
      <c r="A594" s="32" t="s">
        <v>970</v>
      </c>
      <c r="B594" s="97" t="s">
        <v>974</v>
      </c>
      <c r="C594" s="36">
        <v>0</v>
      </c>
      <c r="D594" s="79">
        <v>0</v>
      </c>
      <c r="E594" s="79">
        <v>0</v>
      </c>
      <c r="F594" s="79">
        <v>0</v>
      </c>
      <c r="G594" s="79">
        <v>0</v>
      </c>
      <c r="H594" s="79">
        <v>0</v>
      </c>
      <c r="I594" s="79">
        <v>0</v>
      </c>
      <c r="J594" s="36">
        <v>12</v>
      </c>
      <c r="K594" s="10" t="s">
        <v>118</v>
      </c>
      <c r="L594" s="91">
        <f t="shared" si="14"/>
        <v>12</v>
      </c>
    </row>
    <row r="595" spans="1:12" s="60" customFormat="1" x14ac:dyDescent="0.25">
      <c r="A595" s="32" t="s">
        <v>839</v>
      </c>
      <c r="B595" s="97" t="s">
        <v>979</v>
      </c>
      <c r="C595" s="36">
        <v>0</v>
      </c>
      <c r="D595" s="79">
        <v>0</v>
      </c>
      <c r="E595" s="79">
        <v>0</v>
      </c>
      <c r="F595" s="79">
        <v>45.4</v>
      </c>
      <c r="G595" s="79">
        <v>0</v>
      </c>
      <c r="H595" s="79">
        <v>0</v>
      </c>
      <c r="I595" s="79">
        <v>0</v>
      </c>
      <c r="J595" s="36">
        <v>0</v>
      </c>
      <c r="K595" s="10"/>
      <c r="L595" s="91">
        <f t="shared" si="14"/>
        <v>45.4</v>
      </c>
    </row>
    <row r="596" spans="1:12" s="60" customFormat="1" x14ac:dyDescent="0.25">
      <c r="A596" s="32" t="s">
        <v>839</v>
      </c>
      <c r="B596" s="97" t="s">
        <v>975</v>
      </c>
      <c r="C596" s="36">
        <v>0</v>
      </c>
      <c r="D596" s="79">
        <v>0</v>
      </c>
      <c r="E596" s="79">
        <v>0</v>
      </c>
      <c r="F596" s="79">
        <v>0</v>
      </c>
      <c r="G596" s="79">
        <v>0</v>
      </c>
      <c r="H596" s="79">
        <v>0</v>
      </c>
      <c r="I596" s="79">
        <v>0</v>
      </c>
      <c r="J596" s="36">
        <v>12.5</v>
      </c>
      <c r="K596" s="10" t="s">
        <v>118</v>
      </c>
      <c r="L596" s="91">
        <f t="shared" ref="L596:L659" si="15">SUM(C596:J596)</f>
        <v>12.5</v>
      </c>
    </row>
    <row r="597" spans="1:12" s="60" customFormat="1" x14ac:dyDescent="0.25">
      <c r="A597" s="32" t="s">
        <v>839</v>
      </c>
      <c r="B597" s="97" t="s">
        <v>980</v>
      </c>
      <c r="C597" s="36">
        <v>0</v>
      </c>
      <c r="D597" s="79">
        <v>0</v>
      </c>
      <c r="E597" s="79">
        <v>0</v>
      </c>
      <c r="F597" s="79">
        <v>0</v>
      </c>
      <c r="G597" s="79">
        <v>2</v>
      </c>
      <c r="H597" s="79">
        <v>0</v>
      </c>
      <c r="I597" s="79">
        <v>0</v>
      </c>
      <c r="J597" s="36">
        <v>0</v>
      </c>
      <c r="K597" s="10"/>
      <c r="L597" s="91">
        <f t="shared" si="15"/>
        <v>2</v>
      </c>
    </row>
    <row r="598" spans="1:12" s="60" customFormat="1" x14ac:dyDescent="0.25">
      <c r="A598" s="32" t="s">
        <v>839</v>
      </c>
      <c r="B598" s="97" t="s">
        <v>980</v>
      </c>
      <c r="C598" s="36">
        <v>0</v>
      </c>
      <c r="D598" s="79">
        <v>0</v>
      </c>
      <c r="E598" s="79">
        <v>0</v>
      </c>
      <c r="F598" s="79">
        <v>0</v>
      </c>
      <c r="G598" s="79">
        <v>4.3</v>
      </c>
      <c r="H598" s="79">
        <v>0</v>
      </c>
      <c r="I598" s="79">
        <v>0</v>
      </c>
      <c r="J598" s="36">
        <v>0</v>
      </c>
      <c r="K598" s="10"/>
      <c r="L598" s="91">
        <f t="shared" si="15"/>
        <v>4.3</v>
      </c>
    </row>
    <row r="599" spans="1:12" s="60" customFormat="1" x14ac:dyDescent="0.25">
      <c r="A599" s="32" t="s">
        <v>952</v>
      </c>
      <c r="B599" s="97" t="s">
        <v>981</v>
      </c>
      <c r="C599" s="36">
        <v>0</v>
      </c>
      <c r="D599" s="79">
        <v>0</v>
      </c>
      <c r="E599" s="79">
        <v>0</v>
      </c>
      <c r="F599" s="79">
        <v>0</v>
      </c>
      <c r="G599" s="79">
        <v>1.38</v>
      </c>
      <c r="H599" s="79">
        <v>0</v>
      </c>
      <c r="I599" s="79">
        <v>0</v>
      </c>
      <c r="J599" s="36">
        <v>0</v>
      </c>
      <c r="K599" s="10"/>
      <c r="L599" s="91">
        <f t="shared" si="15"/>
        <v>1.38</v>
      </c>
    </row>
    <row r="600" spans="1:12" s="60" customFormat="1" x14ac:dyDescent="0.25">
      <c r="A600" s="32" t="s">
        <v>952</v>
      </c>
      <c r="B600" s="97" t="s">
        <v>981</v>
      </c>
      <c r="C600" s="36">
        <v>0</v>
      </c>
      <c r="D600" s="79">
        <v>0</v>
      </c>
      <c r="E600" s="79">
        <v>0</v>
      </c>
      <c r="F600" s="79">
        <v>0</v>
      </c>
      <c r="G600" s="79">
        <v>1.35</v>
      </c>
      <c r="H600" s="79">
        <v>0</v>
      </c>
      <c r="I600" s="79">
        <v>0</v>
      </c>
      <c r="J600" s="36">
        <v>0</v>
      </c>
      <c r="K600" s="10"/>
      <c r="L600" s="91">
        <f t="shared" si="15"/>
        <v>1.35</v>
      </c>
    </row>
    <row r="601" spans="1:12" s="60" customFormat="1" x14ac:dyDescent="0.25">
      <c r="A601" s="32" t="s">
        <v>952</v>
      </c>
      <c r="B601" s="97" t="s">
        <v>981</v>
      </c>
      <c r="C601" s="36">
        <v>0</v>
      </c>
      <c r="D601" s="79">
        <v>0</v>
      </c>
      <c r="E601" s="79">
        <v>0</v>
      </c>
      <c r="F601" s="79">
        <v>0</v>
      </c>
      <c r="G601" s="79">
        <v>3.55</v>
      </c>
      <c r="H601" s="79">
        <v>0</v>
      </c>
      <c r="I601" s="79">
        <v>0</v>
      </c>
      <c r="J601" s="36">
        <v>0</v>
      </c>
      <c r="K601" s="10"/>
      <c r="L601" s="91">
        <f t="shared" si="15"/>
        <v>3.55</v>
      </c>
    </row>
    <row r="602" spans="1:12" s="60" customFormat="1" x14ac:dyDescent="0.25">
      <c r="A602" s="32" t="s">
        <v>952</v>
      </c>
      <c r="B602" s="97" t="s">
        <v>976</v>
      </c>
      <c r="C602" s="36">
        <v>0</v>
      </c>
      <c r="D602" s="79">
        <v>0</v>
      </c>
      <c r="E602" s="79">
        <v>0</v>
      </c>
      <c r="F602" s="79">
        <v>0</v>
      </c>
      <c r="G602" s="79">
        <v>15.5</v>
      </c>
      <c r="H602" s="79">
        <v>0</v>
      </c>
      <c r="I602" s="79">
        <v>0</v>
      </c>
      <c r="J602" s="36">
        <v>0</v>
      </c>
      <c r="K602" s="10"/>
      <c r="L602" s="91">
        <f t="shared" si="15"/>
        <v>15.5</v>
      </c>
    </row>
    <row r="603" spans="1:12" s="60" customFormat="1" x14ac:dyDescent="0.25">
      <c r="A603" s="32" t="s">
        <v>952</v>
      </c>
      <c r="B603" s="97" t="s">
        <v>977</v>
      </c>
      <c r="C603" s="36">
        <v>0</v>
      </c>
      <c r="D603" s="79">
        <v>0</v>
      </c>
      <c r="E603" s="79">
        <v>0</v>
      </c>
      <c r="F603" s="79">
        <v>0</v>
      </c>
      <c r="G603" s="79">
        <v>0</v>
      </c>
      <c r="H603" s="79">
        <v>0</v>
      </c>
      <c r="I603" s="79">
        <v>0</v>
      </c>
      <c r="J603" s="36">
        <v>12</v>
      </c>
      <c r="K603" s="10" t="s">
        <v>118</v>
      </c>
      <c r="L603" s="91">
        <f t="shared" si="15"/>
        <v>12</v>
      </c>
    </row>
    <row r="604" spans="1:12" s="60" customFormat="1" x14ac:dyDescent="0.25">
      <c r="A604" s="32" t="s">
        <v>971</v>
      </c>
      <c r="B604" s="97" t="s">
        <v>982</v>
      </c>
      <c r="C604" s="36">
        <v>0</v>
      </c>
      <c r="D604" s="79">
        <v>0</v>
      </c>
      <c r="E604" s="79">
        <v>0</v>
      </c>
      <c r="F604" s="79">
        <v>0</v>
      </c>
      <c r="G604" s="79">
        <v>12.65</v>
      </c>
      <c r="H604" s="79">
        <v>0</v>
      </c>
      <c r="I604" s="79">
        <v>0</v>
      </c>
      <c r="J604" s="36">
        <v>0</v>
      </c>
      <c r="K604" s="10"/>
      <c r="L604" s="91">
        <f t="shared" si="15"/>
        <v>12.65</v>
      </c>
    </row>
    <row r="605" spans="1:12" s="60" customFormat="1" x14ac:dyDescent="0.25">
      <c r="A605" s="32" t="s">
        <v>971</v>
      </c>
      <c r="B605" s="97" t="s">
        <v>982</v>
      </c>
      <c r="C605" s="36">
        <v>0</v>
      </c>
      <c r="D605" s="79">
        <v>0</v>
      </c>
      <c r="E605" s="79">
        <v>0</v>
      </c>
      <c r="F605" s="79">
        <v>0</v>
      </c>
      <c r="G605" s="79">
        <v>12</v>
      </c>
      <c r="H605" s="79">
        <v>0</v>
      </c>
      <c r="I605" s="79">
        <v>0</v>
      </c>
      <c r="J605" s="36">
        <v>0</v>
      </c>
      <c r="K605" s="10"/>
      <c r="L605" s="91">
        <f t="shared" si="15"/>
        <v>12</v>
      </c>
    </row>
    <row r="606" spans="1:12" s="60" customFormat="1" x14ac:dyDescent="0.25">
      <c r="A606" s="32" t="s">
        <v>971</v>
      </c>
      <c r="B606" s="97" t="s">
        <v>982</v>
      </c>
      <c r="C606" s="36">
        <v>0</v>
      </c>
      <c r="D606" s="79">
        <v>0</v>
      </c>
      <c r="E606" s="79">
        <v>0</v>
      </c>
      <c r="F606" s="79">
        <v>0</v>
      </c>
      <c r="G606" s="79">
        <v>2.5</v>
      </c>
      <c r="H606" s="79">
        <v>0</v>
      </c>
      <c r="I606" s="79">
        <v>0</v>
      </c>
      <c r="J606" s="36">
        <v>0</v>
      </c>
      <c r="K606" s="10"/>
      <c r="L606" s="91">
        <f t="shared" si="15"/>
        <v>2.5</v>
      </c>
    </row>
    <row r="607" spans="1:12" s="60" customFormat="1" x14ac:dyDescent="0.25">
      <c r="A607" s="32" t="s">
        <v>971</v>
      </c>
      <c r="B607" s="97" t="s">
        <v>982</v>
      </c>
      <c r="C607" s="36">
        <v>0</v>
      </c>
      <c r="D607" s="79">
        <v>0</v>
      </c>
      <c r="E607" s="79">
        <v>0</v>
      </c>
      <c r="F607" s="79">
        <v>0</v>
      </c>
      <c r="G607" s="79">
        <v>8.6999999999999993</v>
      </c>
      <c r="H607" s="79">
        <v>0</v>
      </c>
      <c r="I607" s="79">
        <v>0</v>
      </c>
      <c r="J607" s="36">
        <v>0</v>
      </c>
      <c r="K607" s="10"/>
      <c r="L607" s="91">
        <f t="shared" si="15"/>
        <v>8.6999999999999993</v>
      </c>
    </row>
    <row r="608" spans="1:12" s="60" customFormat="1" x14ac:dyDescent="0.25">
      <c r="A608" s="32" t="s">
        <v>971</v>
      </c>
      <c r="B608" s="97" t="s">
        <v>982</v>
      </c>
      <c r="C608" s="36">
        <v>0</v>
      </c>
      <c r="D608" s="79">
        <v>0</v>
      </c>
      <c r="E608" s="79">
        <v>0</v>
      </c>
      <c r="F608" s="79">
        <v>0</v>
      </c>
      <c r="G608" s="79">
        <v>3.18</v>
      </c>
      <c r="H608" s="79">
        <v>0</v>
      </c>
      <c r="I608" s="79">
        <v>0</v>
      </c>
      <c r="J608" s="36">
        <v>0</v>
      </c>
      <c r="K608" s="10"/>
      <c r="L608" s="91">
        <f t="shared" si="15"/>
        <v>3.18</v>
      </c>
    </row>
    <row r="609" spans="1:12" s="60" customFormat="1" x14ac:dyDescent="0.25">
      <c r="A609" s="32" t="s">
        <v>971</v>
      </c>
      <c r="B609" s="97" t="s">
        <v>982</v>
      </c>
      <c r="C609" s="36">
        <v>0</v>
      </c>
      <c r="D609" s="79">
        <v>0</v>
      </c>
      <c r="E609" s="79">
        <v>0</v>
      </c>
      <c r="F609" s="79">
        <v>0</v>
      </c>
      <c r="G609" s="79">
        <v>2.5</v>
      </c>
      <c r="H609" s="79">
        <v>0</v>
      </c>
      <c r="I609" s="79">
        <v>0</v>
      </c>
      <c r="J609" s="36">
        <v>0</v>
      </c>
      <c r="K609" s="10"/>
      <c r="L609" s="91">
        <f t="shared" si="15"/>
        <v>2.5</v>
      </c>
    </row>
    <row r="610" spans="1:12" s="60" customFormat="1" x14ac:dyDescent="0.25">
      <c r="A610" s="32" t="s">
        <v>954</v>
      </c>
      <c r="B610" s="97" t="s">
        <v>983</v>
      </c>
      <c r="C610" s="36">
        <v>0</v>
      </c>
      <c r="D610" s="79">
        <v>22</v>
      </c>
      <c r="E610" s="79">
        <v>0</v>
      </c>
      <c r="F610" s="79">
        <v>0</v>
      </c>
      <c r="G610" s="79">
        <v>0</v>
      </c>
      <c r="H610" s="79">
        <v>0</v>
      </c>
      <c r="I610" s="79">
        <v>0</v>
      </c>
      <c r="J610" s="36">
        <v>0</v>
      </c>
      <c r="K610" s="10"/>
      <c r="L610" s="91">
        <f t="shared" si="15"/>
        <v>22</v>
      </c>
    </row>
    <row r="611" spans="1:12" s="60" customFormat="1" x14ac:dyDescent="0.25">
      <c r="A611" s="32" t="s">
        <v>954</v>
      </c>
      <c r="B611" s="97" t="s">
        <v>984</v>
      </c>
      <c r="C611" s="36">
        <v>0</v>
      </c>
      <c r="D611" s="36">
        <v>0</v>
      </c>
      <c r="E611" s="79">
        <v>0</v>
      </c>
      <c r="F611" s="79">
        <v>0</v>
      </c>
      <c r="G611" s="79">
        <v>1.37</v>
      </c>
      <c r="H611" s="79">
        <v>0</v>
      </c>
      <c r="I611" s="79">
        <v>0</v>
      </c>
      <c r="J611" s="36">
        <v>0</v>
      </c>
      <c r="K611" s="10"/>
      <c r="L611" s="91">
        <f t="shared" si="15"/>
        <v>1.37</v>
      </c>
    </row>
    <row r="612" spans="1:12" s="60" customFormat="1" x14ac:dyDescent="0.25">
      <c r="A612" s="32" t="s">
        <v>954</v>
      </c>
      <c r="B612" s="97" t="s">
        <v>978</v>
      </c>
      <c r="C612" s="36">
        <v>0</v>
      </c>
      <c r="D612" s="79">
        <v>4.9000000000000004</v>
      </c>
      <c r="E612" s="79">
        <v>0</v>
      </c>
      <c r="F612" s="79">
        <v>0</v>
      </c>
      <c r="G612" s="79">
        <v>0</v>
      </c>
      <c r="H612" s="79">
        <v>0</v>
      </c>
      <c r="I612" s="79">
        <v>0</v>
      </c>
      <c r="J612" s="36">
        <v>0</v>
      </c>
      <c r="K612" s="10"/>
      <c r="L612" s="91">
        <f t="shared" si="15"/>
        <v>4.9000000000000004</v>
      </c>
    </row>
    <row r="613" spans="1:12" s="60" customFormat="1" x14ac:dyDescent="0.25">
      <c r="A613" s="32" t="s">
        <v>954</v>
      </c>
      <c r="B613" s="97" t="s">
        <v>978</v>
      </c>
      <c r="C613" s="36">
        <v>0</v>
      </c>
      <c r="D613" s="79">
        <v>4.9000000000000004</v>
      </c>
      <c r="E613" s="79">
        <v>0</v>
      </c>
      <c r="F613" s="79">
        <v>0</v>
      </c>
      <c r="G613" s="79">
        <v>0</v>
      </c>
      <c r="H613" s="79">
        <v>0</v>
      </c>
      <c r="I613" s="79">
        <v>0</v>
      </c>
      <c r="J613" s="36">
        <v>0</v>
      </c>
      <c r="K613" s="10"/>
      <c r="L613" s="91">
        <f t="shared" si="15"/>
        <v>4.9000000000000004</v>
      </c>
    </row>
    <row r="614" spans="1:12" s="60" customFormat="1" x14ac:dyDescent="0.25">
      <c r="A614" s="32" t="s">
        <v>954</v>
      </c>
      <c r="B614" s="97" t="s">
        <v>985</v>
      </c>
      <c r="C614" s="36">
        <v>0</v>
      </c>
      <c r="D614" s="36">
        <v>0</v>
      </c>
      <c r="E614" s="79">
        <v>0</v>
      </c>
      <c r="F614" s="79">
        <v>0</v>
      </c>
      <c r="G614" s="79">
        <v>1.4</v>
      </c>
      <c r="H614" s="79">
        <v>0</v>
      </c>
      <c r="I614" s="79">
        <v>0</v>
      </c>
      <c r="J614" s="36">
        <v>0</v>
      </c>
      <c r="K614" s="10"/>
      <c r="L614" s="91">
        <f t="shared" si="15"/>
        <v>1.4</v>
      </c>
    </row>
    <row r="615" spans="1:12" s="60" customFormat="1" x14ac:dyDescent="0.25">
      <c r="A615" s="32" t="s">
        <v>954</v>
      </c>
      <c r="B615" s="97" t="s">
        <v>985</v>
      </c>
      <c r="C615" s="36">
        <v>0</v>
      </c>
      <c r="D615" s="36">
        <v>0</v>
      </c>
      <c r="E615" s="79">
        <v>0</v>
      </c>
      <c r="F615" s="79">
        <v>0</v>
      </c>
      <c r="G615" s="79">
        <v>3.2</v>
      </c>
      <c r="H615" s="79">
        <v>0</v>
      </c>
      <c r="I615" s="79">
        <v>0</v>
      </c>
      <c r="J615" s="36">
        <v>0</v>
      </c>
      <c r="K615" s="10"/>
      <c r="L615" s="91">
        <f t="shared" si="15"/>
        <v>3.2</v>
      </c>
    </row>
    <row r="616" spans="1:12" s="60" customFormat="1" x14ac:dyDescent="0.25">
      <c r="A616" s="32" t="s">
        <v>954</v>
      </c>
      <c r="B616" s="97" t="s">
        <v>985</v>
      </c>
      <c r="C616" s="36">
        <v>0</v>
      </c>
      <c r="D616" s="36">
        <v>0</v>
      </c>
      <c r="E616" s="79">
        <v>0</v>
      </c>
      <c r="F616" s="79">
        <v>0</v>
      </c>
      <c r="G616" s="79">
        <v>6.25</v>
      </c>
      <c r="H616" s="79">
        <v>0</v>
      </c>
      <c r="I616" s="79">
        <v>0</v>
      </c>
      <c r="J616" s="36">
        <v>0</v>
      </c>
      <c r="K616" s="10"/>
      <c r="L616" s="91">
        <f t="shared" si="15"/>
        <v>6.25</v>
      </c>
    </row>
    <row r="617" spans="1:12" s="60" customFormat="1" x14ac:dyDescent="0.25">
      <c r="A617" s="32" t="s">
        <v>972</v>
      </c>
      <c r="B617" s="97" t="s">
        <v>986</v>
      </c>
      <c r="C617" s="36">
        <v>0</v>
      </c>
      <c r="D617" s="36">
        <v>0</v>
      </c>
      <c r="E617" s="79">
        <v>0</v>
      </c>
      <c r="F617" s="79">
        <v>0</v>
      </c>
      <c r="G617" s="79">
        <v>3.57</v>
      </c>
      <c r="H617" s="79">
        <v>0</v>
      </c>
      <c r="I617" s="79">
        <v>0</v>
      </c>
      <c r="J617" s="36">
        <v>0</v>
      </c>
      <c r="K617" s="10"/>
      <c r="L617" s="91">
        <f t="shared" si="15"/>
        <v>3.57</v>
      </c>
    </row>
    <row r="618" spans="1:12" s="60" customFormat="1" x14ac:dyDescent="0.25">
      <c r="A618" s="32" t="s">
        <v>999</v>
      </c>
      <c r="B618" s="88" t="s">
        <v>1003</v>
      </c>
      <c r="C618" s="36">
        <v>0</v>
      </c>
      <c r="D618" s="36">
        <v>0</v>
      </c>
      <c r="E618" s="79">
        <v>0</v>
      </c>
      <c r="F618" s="79">
        <v>0</v>
      </c>
      <c r="G618" s="79">
        <v>6.35</v>
      </c>
      <c r="H618" s="79">
        <v>0</v>
      </c>
      <c r="I618" s="79">
        <v>0</v>
      </c>
      <c r="J618" s="36">
        <v>0</v>
      </c>
      <c r="K618" s="10"/>
      <c r="L618" s="91">
        <f t="shared" si="15"/>
        <v>6.35</v>
      </c>
    </row>
    <row r="619" spans="1:12" s="60" customFormat="1" x14ac:dyDescent="0.25">
      <c r="A619" s="32" t="s">
        <v>999</v>
      </c>
      <c r="B619" s="88" t="s">
        <v>1003</v>
      </c>
      <c r="C619" s="36">
        <v>0</v>
      </c>
      <c r="D619" s="36">
        <v>0</v>
      </c>
      <c r="E619" s="79">
        <v>0</v>
      </c>
      <c r="F619" s="79">
        <v>0</v>
      </c>
      <c r="G619" s="79">
        <v>1.4</v>
      </c>
      <c r="H619" s="79">
        <v>0</v>
      </c>
      <c r="I619" s="79">
        <v>0</v>
      </c>
      <c r="J619" s="36">
        <v>0</v>
      </c>
      <c r="K619" s="10"/>
      <c r="L619" s="91">
        <f t="shared" si="15"/>
        <v>1.4</v>
      </c>
    </row>
    <row r="620" spans="1:12" s="60" customFormat="1" x14ac:dyDescent="0.25">
      <c r="A620" s="32" t="s">
        <v>999</v>
      </c>
      <c r="B620" s="88" t="s">
        <v>1001</v>
      </c>
      <c r="C620" s="36">
        <v>0</v>
      </c>
      <c r="D620" s="36">
        <v>5.01</v>
      </c>
      <c r="E620" s="79">
        <v>0</v>
      </c>
      <c r="F620" s="79">
        <v>0</v>
      </c>
      <c r="G620" s="79">
        <v>0</v>
      </c>
      <c r="H620" s="79">
        <v>0</v>
      </c>
      <c r="I620" s="79">
        <v>0</v>
      </c>
      <c r="J620" s="36">
        <v>0</v>
      </c>
      <c r="K620" s="10"/>
      <c r="L620" s="91">
        <f t="shared" si="15"/>
        <v>5.01</v>
      </c>
    </row>
    <row r="621" spans="1:12" s="60" customFormat="1" x14ac:dyDescent="0.25">
      <c r="A621" s="32" t="s">
        <v>999</v>
      </c>
      <c r="B621" s="88" t="s">
        <v>1003</v>
      </c>
      <c r="C621" s="36">
        <v>0</v>
      </c>
      <c r="D621" s="36">
        <v>0</v>
      </c>
      <c r="E621" s="79">
        <v>0</v>
      </c>
      <c r="F621" s="79">
        <v>0</v>
      </c>
      <c r="G621" s="79">
        <v>7.04</v>
      </c>
      <c r="H621" s="79">
        <v>0</v>
      </c>
      <c r="I621" s="79">
        <v>0</v>
      </c>
      <c r="J621" s="36">
        <v>0</v>
      </c>
      <c r="K621" s="10"/>
      <c r="L621" s="91">
        <f t="shared" si="15"/>
        <v>7.04</v>
      </c>
    </row>
    <row r="622" spans="1:12" s="60" customFormat="1" x14ac:dyDescent="0.25">
      <c r="A622" s="32" t="s">
        <v>999</v>
      </c>
      <c r="B622" s="88" t="s">
        <v>1003</v>
      </c>
      <c r="C622" s="36">
        <v>0</v>
      </c>
      <c r="D622" s="36">
        <v>0</v>
      </c>
      <c r="E622" s="79">
        <v>0</v>
      </c>
      <c r="F622" s="79">
        <v>0</v>
      </c>
      <c r="G622" s="79">
        <v>18.04</v>
      </c>
      <c r="H622" s="79">
        <v>0</v>
      </c>
      <c r="I622" s="79">
        <v>0</v>
      </c>
      <c r="J622" s="36">
        <v>0</v>
      </c>
      <c r="K622" s="10"/>
      <c r="L622" s="91">
        <f t="shared" si="15"/>
        <v>18.04</v>
      </c>
    </row>
    <row r="623" spans="1:12" s="60" customFormat="1" x14ac:dyDescent="0.25">
      <c r="A623" s="32" t="s">
        <v>999</v>
      </c>
      <c r="B623" s="88" t="s">
        <v>1003</v>
      </c>
      <c r="C623" s="36">
        <v>0</v>
      </c>
      <c r="D623" s="36">
        <v>0</v>
      </c>
      <c r="E623" s="79">
        <v>0</v>
      </c>
      <c r="F623" s="79">
        <v>0</v>
      </c>
      <c r="G623" s="79">
        <v>43.93</v>
      </c>
      <c r="H623" s="79">
        <v>0</v>
      </c>
      <c r="I623" s="79">
        <v>0</v>
      </c>
      <c r="J623" s="36">
        <v>0</v>
      </c>
      <c r="K623" s="10"/>
      <c r="L623" s="91">
        <f t="shared" si="15"/>
        <v>43.93</v>
      </c>
    </row>
    <row r="624" spans="1:12" s="60" customFormat="1" x14ac:dyDescent="0.25">
      <c r="A624" s="32" t="s">
        <v>988</v>
      </c>
      <c r="B624" s="88" t="s">
        <v>1002</v>
      </c>
      <c r="C624" s="36">
        <v>0</v>
      </c>
      <c r="D624" s="36">
        <v>0</v>
      </c>
      <c r="E624" s="79">
        <v>17.57</v>
      </c>
      <c r="F624" s="79">
        <v>0</v>
      </c>
      <c r="G624" s="79">
        <v>0</v>
      </c>
      <c r="H624" s="79">
        <v>0</v>
      </c>
      <c r="I624" s="79">
        <v>0</v>
      </c>
      <c r="J624" s="36">
        <v>0</v>
      </c>
      <c r="K624" s="10"/>
      <c r="L624" s="91">
        <f t="shared" si="15"/>
        <v>17.57</v>
      </c>
    </row>
    <row r="625" spans="1:12" s="60" customFormat="1" x14ac:dyDescent="0.25">
      <c r="A625" s="32" t="s">
        <v>988</v>
      </c>
      <c r="B625" s="88" t="s">
        <v>1003</v>
      </c>
      <c r="C625" s="36">
        <v>0</v>
      </c>
      <c r="D625" s="36">
        <v>0</v>
      </c>
      <c r="E625" s="79">
        <v>0</v>
      </c>
      <c r="F625" s="79">
        <v>0</v>
      </c>
      <c r="G625" s="79">
        <v>78.63</v>
      </c>
      <c r="H625" s="79">
        <v>0</v>
      </c>
      <c r="I625" s="79">
        <v>0</v>
      </c>
      <c r="J625" s="36">
        <v>0</v>
      </c>
      <c r="K625" s="10"/>
      <c r="L625" s="91">
        <f t="shared" si="15"/>
        <v>78.63</v>
      </c>
    </row>
    <row r="626" spans="1:12" s="60" customFormat="1" x14ac:dyDescent="0.25">
      <c r="A626" s="32" t="s">
        <v>1000</v>
      </c>
      <c r="B626" s="88" t="s">
        <v>1001</v>
      </c>
      <c r="C626" s="36">
        <v>0</v>
      </c>
      <c r="D626" s="36">
        <v>3.78</v>
      </c>
      <c r="E626" s="79">
        <v>0</v>
      </c>
      <c r="F626" s="79">
        <v>0</v>
      </c>
      <c r="G626" s="79">
        <v>0</v>
      </c>
      <c r="H626" s="79">
        <v>0</v>
      </c>
      <c r="I626" s="79">
        <v>0</v>
      </c>
      <c r="J626" s="36">
        <v>0</v>
      </c>
      <c r="K626" s="10"/>
      <c r="L626" s="91">
        <f t="shared" si="15"/>
        <v>3.78</v>
      </c>
    </row>
    <row r="627" spans="1:12" s="60" customFormat="1" x14ac:dyDescent="0.25">
      <c r="A627" s="32" t="s">
        <v>1000</v>
      </c>
      <c r="B627" s="88" t="s">
        <v>1001</v>
      </c>
      <c r="C627" s="36">
        <v>0</v>
      </c>
      <c r="D627" s="36">
        <v>9.8699999999999992</v>
      </c>
      <c r="E627" s="79">
        <v>0</v>
      </c>
      <c r="F627" s="79">
        <v>0</v>
      </c>
      <c r="G627" s="79">
        <v>0</v>
      </c>
      <c r="H627" s="79">
        <v>0</v>
      </c>
      <c r="I627" s="79">
        <v>0</v>
      </c>
      <c r="J627" s="36">
        <v>0</v>
      </c>
      <c r="K627" s="10"/>
      <c r="L627" s="91">
        <f t="shared" si="15"/>
        <v>9.8699999999999992</v>
      </c>
    </row>
    <row r="628" spans="1:12" s="60" customFormat="1" x14ac:dyDescent="0.25">
      <c r="A628" s="32" t="s">
        <v>1000</v>
      </c>
      <c r="B628" s="88" t="s">
        <v>1003</v>
      </c>
      <c r="C628" s="36">
        <v>0</v>
      </c>
      <c r="D628" s="36">
        <v>0</v>
      </c>
      <c r="E628" s="79">
        <v>0</v>
      </c>
      <c r="F628" s="79">
        <v>0</v>
      </c>
      <c r="G628" s="79">
        <v>6.99</v>
      </c>
      <c r="H628" s="79">
        <v>0</v>
      </c>
      <c r="I628" s="79">
        <v>0</v>
      </c>
      <c r="J628" s="36">
        <v>0</v>
      </c>
      <c r="K628" s="10"/>
      <c r="L628" s="91">
        <f t="shared" si="15"/>
        <v>6.99</v>
      </c>
    </row>
    <row r="629" spans="1:12" s="60" customFormat="1" x14ac:dyDescent="0.25">
      <c r="A629" s="88" t="s">
        <v>1027</v>
      </c>
      <c r="B629" s="88" t="s">
        <v>1047</v>
      </c>
      <c r="C629" s="36">
        <v>0</v>
      </c>
      <c r="D629" s="36">
        <v>0</v>
      </c>
      <c r="E629" s="36">
        <v>0</v>
      </c>
      <c r="F629" s="36">
        <v>0</v>
      </c>
      <c r="G629" s="79">
        <v>1.95</v>
      </c>
      <c r="H629" s="79">
        <v>0</v>
      </c>
      <c r="I629" s="79">
        <v>0</v>
      </c>
      <c r="J629" s="36">
        <v>0</v>
      </c>
      <c r="K629" s="10"/>
      <c r="L629" s="91">
        <f t="shared" si="15"/>
        <v>1.95</v>
      </c>
    </row>
    <row r="630" spans="1:12" s="60" customFormat="1" x14ac:dyDescent="0.25">
      <c r="A630" s="88" t="s">
        <v>1027</v>
      </c>
      <c r="B630" s="88" t="s">
        <v>1033</v>
      </c>
      <c r="C630" s="36">
        <v>0</v>
      </c>
      <c r="D630" s="36">
        <v>0</v>
      </c>
      <c r="E630" s="79">
        <v>11.18</v>
      </c>
      <c r="F630" s="36">
        <v>0</v>
      </c>
      <c r="G630" s="79">
        <v>0</v>
      </c>
      <c r="H630" s="79">
        <v>0</v>
      </c>
      <c r="I630" s="79">
        <v>0</v>
      </c>
      <c r="J630" s="36">
        <v>0</v>
      </c>
      <c r="K630" s="10"/>
      <c r="L630" s="91">
        <f t="shared" si="15"/>
        <v>11.18</v>
      </c>
    </row>
    <row r="631" spans="1:12" s="60" customFormat="1" x14ac:dyDescent="0.25">
      <c r="A631" s="88" t="s">
        <v>1027</v>
      </c>
      <c r="B631" s="88" t="s">
        <v>1034</v>
      </c>
      <c r="C631" s="36">
        <v>0</v>
      </c>
      <c r="D631" s="36">
        <v>0</v>
      </c>
      <c r="E631" s="36">
        <v>0</v>
      </c>
      <c r="F631" s="36">
        <v>0</v>
      </c>
      <c r="G631" s="79">
        <v>2.5</v>
      </c>
      <c r="H631" s="79">
        <v>0</v>
      </c>
      <c r="I631" s="79">
        <v>0</v>
      </c>
      <c r="J631" s="36">
        <v>0</v>
      </c>
      <c r="K631" s="10"/>
      <c r="L631" s="91">
        <f t="shared" si="15"/>
        <v>2.5</v>
      </c>
    </row>
    <row r="632" spans="1:12" s="60" customFormat="1" x14ac:dyDescent="0.25">
      <c r="A632" s="88" t="s">
        <v>1027</v>
      </c>
      <c r="B632" s="88" t="s">
        <v>1035</v>
      </c>
      <c r="C632" s="36">
        <v>0</v>
      </c>
      <c r="D632" s="36">
        <v>0</v>
      </c>
      <c r="E632" s="36">
        <v>0</v>
      </c>
      <c r="F632" s="36">
        <v>0</v>
      </c>
      <c r="G632" s="79">
        <v>5.6</v>
      </c>
      <c r="H632" s="79">
        <v>0</v>
      </c>
      <c r="I632" s="79">
        <v>0</v>
      </c>
      <c r="J632" s="36">
        <v>0</v>
      </c>
      <c r="K632" s="10"/>
      <c r="L632" s="91">
        <f t="shared" si="15"/>
        <v>5.6</v>
      </c>
    </row>
    <row r="633" spans="1:12" s="60" customFormat="1" x14ac:dyDescent="0.25">
      <c r="A633" s="88" t="s">
        <v>1027</v>
      </c>
      <c r="B633" s="88" t="s">
        <v>1034</v>
      </c>
      <c r="C633" s="36">
        <v>0</v>
      </c>
      <c r="D633" s="36">
        <v>0</v>
      </c>
      <c r="E633" s="36">
        <v>0</v>
      </c>
      <c r="F633" s="36">
        <v>0</v>
      </c>
      <c r="G633" s="79">
        <v>12.65</v>
      </c>
      <c r="H633" s="79">
        <v>0</v>
      </c>
      <c r="I633" s="79">
        <v>0</v>
      </c>
      <c r="J633" s="36">
        <v>0</v>
      </c>
      <c r="K633" s="10"/>
      <c r="L633" s="91">
        <f t="shared" si="15"/>
        <v>12.65</v>
      </c>
    </row>
    <row r="634" spans="1:12" s="60" customFormat="1" x14ac:dyDescent="0.25">
      <c r="A634" s="88" t="s">
        <v>1027</v>
      </c>
      <c r="B634" s="88" t="s">
        <v>1036</v>
      </c>
      <c r="C634" s="36">
        <v>0</v>
      </c>
      <c r="D634" s="36">
        <v>0</v>
      </c>
      <c r="E634" s="36">
        <v>0</v>
      </c>
      <c r="F634" s="36">
        <v>0</v>
      </c>
      <c r="G634" s="79">
        <v>15.19</v>
      </c>
      <c r="H634" s="79">
        <v>0</v>
      </c>
      <c r="I634" s="79">
        <v>0</v>
      </c>
      <c r="J634" s="36">
        <v>0</v>
      </c>
      <c r="K634" s="10"/>
      <c r="L634" s="91">
        <f t="shared" si="15"/>
        <v>15.19</v>
      </c>
    </row>
    <row r="635" spans="1:12" s="60" customFormat="1" x14ac:dyDescent="0.25">
      <c r="A635" s="88" t="s">
        <v>1027</v>
      </c>
      <c r="B635" s="88" t="s">
        <v>1035</v>
      </c>
      <c r="C635" s="36">
        <v>0</v>
      </c>
      <c r="D635" s="36">
        <v>0</v>
      </c>
      <c r="E635" s="36">
        <v>0</v>
      </c>
      <c r="F635" s="36">
        <v>0</v>
      </c>
      <c r="G635" s="79">
        <v>29.25</v>
      </c>
      <c r="H635" s="79">
        <v>0</v>
      </c>
      <c r="I635" s="79">
        <v>0</v>
      </c>
      <c r="J635" s="36">
        <v>0</v>
      </c>
      <c r="K635" s="10"/>
      <c r="L635" s="91">
        <f t="shared" si="15"/>
        <v>29.25</v>
      </c>
    </row>
    <row r="636" spans="1:12" s="60" customFormat="1" x14ac:dyDescent="0.25">
      <c r="A636" s="88" t="s">
        <v>1027</v>
      </c>
      <c r="B636" s="88" t="s">
        <v>1037</v>
      </c>
      <c r="C636" s="36">
        <v>0</v>
      </c>
      <c r="D636" s="36">
        <v>0</v>
      </c>
      <c r="E636" s="36">
        <v>0</v>
      </c>
      <c r="F636" s="36">
        <v>0</v>
      </c>
      <c r="G636" s="79">
        <v>0</v>
      </c>
      <c r="H636" s="79">
        <v>0</v>
      </c>
      <c r="I636" s="79">
        <v>0</v>
      </c>
      <c r="J636" s="36">
        <v>4</v>
      </c>
      <c r="K636" s="10" t="s">
        <v>1048</v>
      </c>
      <c r="L636" s="91">
        <f t="shared" si="15"/>
        <v>4</v>
      </c>
    </row>
    <row r="637" spans="1:12" s="60" customFormat="1" x14ac:dyDescent="0.25">
      <c r="A637" s="88" t="s">
        <v>1027</v>
      </c>
      <c r="B637" s="88" t="s">
        <v>1035</v>
      </c>
      <c r="C637" s="36">
        <v>0</v>
      </c>
      <c r="D637" s="36">
        <v>0</v>
      </c>
      <c r="E637" s="36">
        <v>0</v>
      </c>
      <c r="F637" s="36">
        <v>0</v>
      </c>
      <c r="G637" s="79">
        <v>386.21</v>
      </c>
      <c r="H637" s="79">
        <v>0</v>
      </c>
      <c r="I637" s="79">
        <v>0</v>
      </c>
      <c r="J637" s="79">
        <v>0</v>
      </c>
      <c r="K637" s="10"/>
      <c r="L637" s="91">
        <f t="shared" si="15"/>
        <v>386.21</v>
      </c>
    </row>
    <row r="638" spans="1:12" s="60" customFormat="1" x14ac:dyDescent="0.25">
      <c r="A638" s="88" t="s">
        <v>1007</v>
      </c>
      <c r="B638" s="88" t="s">
        <v>1035</v>
      </c>
      <c r="C638" s="36">
        <v>0</v>
      </c>
      <c r="D638" s="36">
        <v>0</v>
      </c>
      <c r="E638" s="36">
        <v>0</v>
      </c>
      <c r="F638" s="36">
        <v>0</v>
      </c>
      <c r="G638" s="79">
        <v>10.18</v>
      </c>
      <c r="H638" s="79">
        <v>0</v>
      </c>
      <c r="I638" s="79">
        <v>0</v>
      </c>
      <c r="J638" s="79">
        <v>0</v>
      </c>
      <c r="K638" s="10"/>
      <c r="L638" s="91">
        <f t="shared" si="15"/>
        <v>10.18</v>
      </c>
    </row>
    <row r="639" spans="1:12" s="60" customFormat="1" x14ac:dyDescent="0.25">
      <c r="A639" s="88" t="s">
        <v>1007</v>
      </c>
      <c r="B639" s="88" t="s">
        <v>1035</v>
      </c>
      <c r="C639" s="36">
        <v>0</v>
      </c>
      <c r="D639" s="36">
        <v>0</v>
      </c>
      <c r="E639" s="36">
        <v>0</v>
      </c>
      <c r="F639" s="36">
        <v>0</v>
      </c>
      <c r="G639" s="79">
        <v>21.3</v>
      </c>
      <c r="H639" s="79">
        <v>0</v>
      </c>
      <c r="I639" s="79">
        <v>0</v>
      </c>
      <c r="J639" s="79">
        <v>0</v>
      </c>
      <c r="K639" s="10"/>
      <c r="L639" s="91">
        <f t="shared" si="15"/>
        <v>21.3</v>
      </c>
    </row>
    <row r="640" spans="1:12" s="60" customFormat="1" x14ac:dyDescent="0.25">
      <c r="A640" s="88" t="s">
        <v>1028</v>
      </c>
      <c r="B640" s="88" t="s">
        <v>1035</v>
      </c>
      <c r="C640" s="36">
        <v>0</v>
      </c>
      <c r="D640" s="36">
        <v>0</v>
      </c>
      <c r="E640" s="36">
        <v>0</v>
      </c>
      <c r="F640" s="36">
        <v>0</v>
      </c>
      <c r="G640" s="79">
        <v>26.8</v>
      </c>
      <c r="H640" s="79">
        <v>0</v>
      </c>
      <c r="I640" s="79">
        <v>0</v>
      </c>
      <c r="J640" s="79">
        <v>0</v>
      </c>
      <c r="K640" s="10"/>
      <c r="L640" s="91">
        <f t="shared" si="15"/>
        <v>26.8</v>
      </c>
    </row>
    <row r="641" spans="1:12" s="60" customFormat="1" x14ac:dyDescent="0.25">
      <c r="A641" s="88" t="s">
        <v>1028</v>
      </c>
      <c r="B641" s="88" t="s">
        <v>1035</v>
      </c>
      <c r="C641" s="36">
        <v>0</v>
      </c>
      <c r="D641" s="36">
        <v>0</v>
      </c>
      <c r="E641" s="36">
        <v>0</v>
      </c>
      <c r="F641" s="36">
        <v>0</v>
      </c>
      <c r="G641" s="79">
        <v>9.41</v>
      </c>
      <c r="H641" s="79">
        <v>0</v>
      </c>
      <c r="I641" s="79">
        <v>0</v>
      </c>
      <c r="J641" s="79">
        <v>0</v>
      </c>
      <c r="K641" s="10"/>
      <c r="L641" s="91">
        <f t="shared" si="15"/>
        <v>9.41</v>
      </c>
    </row>
    <row r="642" spans="1:12" s="60" customFormat="1" x14ac:dyDescent="0.25">
      <c r="A642" s="88" t="s">
        <v>1009</v>
      </c>
      <c r="B642" s="88" t="s">
        <v>1035</v>
      </c>
      <c r="C642" s="36">
        <v>0</v>
      </c>
      <c r="D642" s="36">
        <v>0</v>
      </c>
      <c r="E642" s="36">
        <v>0</v>
      </c>
      <c r="F642" s="36">
        <v>0</v>
      </c>
      <c r="G642" s="79">
        <v>2.95</v>
      </c>
      <c r="H642" s="79">
        <v>0</v>
      </c>
      <c r="I642" s="79">
        <v>0</v>
      </c>
      <c r="J642" s="79">
        <v>0</v>
      </c>
      <c r="K642" s="10"/>
      <c r="L642" s="91">
        <f t="shared" si="15"/>
        <v>2.95</v>
      </c>
    </row>
    <row r="643" spans="1:12" s="60" customFormat="1" x14ac:dyDescent="0.25">
      <c r="A643" s="88" t="s">
        <v>1009</v>
      </c>
      <c r="B643" s="88" t="s">
        <v>1035</v>
      </c>
      <c r="C643" s="36">
        <v>0</v>
      </c>
      <c r="D643" s="36">
        <v>0</v>
      </c>
      <c r="E643" s="36">
        <v>0</v>
      </c>
      <c r="F643" s="36">
        <v>0</v>
      </c>
      <c r="G643" s="79">
        <v>16.22</v>
      </c>
      <c r="H643" s="79">
        <v>0</v>
      </c>
      <c r="I643" s="79">
        <v>0</v>
      </c>
      <c r="J643" s="79">
        <v>0</v>
      </c>
      <c r="K643" s="10"/>
      <c r="L643" s="91">
        <f t="shared" si="15"/>
        <v>16.22</v>
      </c>
    </row>
    <row r="644" spans="1:12" s="60" customFormat="1" x14ac:dyDescent="0.25">
      <c r="A644" s="88" t="s">
        <v>1029</v>
      </c>
      <c r="B644" s="88" t="s">
        <v>1035</v>
      </c>
      <c r="C644" s="36">
        <v>0</v>
      </c>
      <c r="D644" s="36">
        <v>0</v>
      </c>
      <c r="E644" s="36">
        <v>0</v>
      </c>
      <c r="F644" s="36">
        <v>0</v>
      </c>
      <c r="G644" s="79">
        <v>3.58</v>
      </c>
      <c r="H644" s="79">
        <v>0</v>
      </c>
      <c r="I644" s="79">
        <v>0</v>
      </c>
      <c r="J644" s="79">
        <v>0</v>
      </c>
      <c r="K644" s="10"/>
      <c r="L644" s="91">
        <f t="shared" si="15"/>
        <v>3.58</v>
      </c>
    </row>
    <row r="645" spans="1:12" s="60" customFormat="1" x14ac:dyDescent="0.25">
      <c r="A645" s="88" t="s">
        <v>1029</v>
      </c>
      <c r="B645" s="88" t="s">
        <v>1035</v>
      </c>
      <c r="C645" s="36">
        <v>0</v>
      </c>
      <c r="D645" s="36">
        <v>0</v>
      </c>
      <c r="E645" s="36">
        <v>0</v>
      </c>
      <c r="F645" s="36">
        <v>0</v>
      </c>
      <c r="G645" s="79">
        <v>13.1</v>
      </c>
      <c r="H645" s="79">
        <v>0</v>
      </c>
      <c r="I645" s="79">
        <v>0</v>
      </c>
      <c r="J645" s="79">
        <v>0</v>
      </c>
      <c r="K645" s="10"/>
      <c r="L645" s="91">
        <f t="shared" si="15"/>
        <v>13.1</v>
      </c>
    </row>
    <row r="646" spans="1:12" s="60" customFormat="1" x14ac:dyDescent="0.25">
      <c r="A646" s="88" t="s">
        <v>1029</v>
      </c>
      <c r="B646" s="88" t="s">
        <v>1038</v>
      </c>
      <c r="C646" s="36">
        <v>0</v>
      </c>
      <c r="D646" s="36">
        <v>0</v>
      </c>
      <c r="E646" s="36">
        <v>0</v>
      </c>
      <c r="F646" s="36">
        <v>0</v>
      </c>
      <c r="G646" s="79">
        <v>97.89</v>
      </c>
      <c r="H646" s="79">
        <v>0</v>
      </c>
      <c r="I646" s="79">
        <v>0</v>
      </c>
      <c r="J646" s="79">
        <v>0</v>
      </c>
      <c r="K646" s="10"/>
      <c r="L646" s="91">
        <f t="shared" si="15"/>
        <v>97.89</v>
      </c>
    </row>
    <row r="647" spans="1:12" s="60" customFormat="1" x14ac:dyDescent="0.25">
      <c r="A647" s="88" t="s">
        <v>1029</v>
      </c>
      <c r="B647" s="88" t="s">
        <v>1037</v>
      </c>
      <c r="C647" s="36">
        <v>0</v>
      </c>
      <c r="D647" s="36">
        <v>0</v>
      </c>
      <c r="E647" s="36">
        <v>0</v>
      </c>
      <c r="F647" s="36">
        <v>0</v>
      </c>
      <c r="G647" s="79">
        <v>0</v>
      </c>
      <c r="H647" s="79">
        <v>0</v>
      </c>
      <c r="I647" s="79">
        <v>0</v>
      </c>
      <c r="J647" s="36">
        <v>9.41</v>
      </c>
      <c r="K647" s="10" t="s">
        <v>1048</v>
      </c>
      <c r="L647" s="91">
        <f t="shared" si="15"/>
        <v>9.41</v>
      </c>
    </row>
    <row r="648" spans="1:12" s="60" customFormat="1" x14ac:dyDescent="0.25">
      <c r="A648" s="88" t="s">
        <v>1010</v>
      </c>
      <c r="B648" s="88" t="s">
        <v>1039</v>
      </c>
      <c r="C648" s="36">
        <v>0</v>
      </c>
      <c r="D648" s="36">
        <v>0</v>
      </c>
      <c r="E648" s="36">
        <v>0</v>
      </c>
      <c r="F648" s="36">
        <v>0</v>
      </c>
      <c r="G648" s="79">
        <v>0</v>
      </c>
      <c r="H648" s="79">
        <v>0</v>
      </c>
      <c r="I648" s="79">
        <v>0</v>
      </c>
      <c r="J648" s="36">
        <v>154.93</v>
      </c>
      <c r="K648" s="10" t="s">
        <v>811</v>
      </c>
      <c r="L648" s="91">
        <f t="shared" si="15"/>
        <v>154.93</v>
      </c>
    </row>
    <row r="649" spans="1:12" s="60" customFormat="1" x14ac:dyDescent="0.25">
      <c r="A649" s="88" t="s">
        <v>863</v>
      </c>
      <c r="B649" s="88" t="s">
        <v>1040</v>
      </c>
      <c r="C649" s="36">
        <v>0</v>
      </c>
      <c r="D649" s="36">
        <v>0</v>
      </c>
      <c r="E649" s="36">
        <v>0</v>
      </c>
      <c r="F649" s="36">
        <v>0</v>
      </c>
      <c r="G649" s="79">
        <v>1.4</v>
      </c>
      <c r="H649" s="79">
        <v>0</v>
      </c>
      <c r="I649" s="79">
        <v>0</v>
      </c>
      <c r="J649" s="79">
        <v>0</v>
      </c>
      <c r="K649" s="10"/>
      <c r="L649" s="91">
        <f t="shared" si="15"/>
        <v>1.4</v>
      </c>
    </row>
    <row r="650" spans="1:12" s="60" customFormat="1" x14ac:dyDescent="0.25">
      <c r="A650" s="88" t="s">
        <v>863</v>
      </c>
      <c r="B650" s="88" t="s">
        <v>1041</v>
      </c>
      <c r="C650" s="36">
        <v>0</v>
      </c>
      <c r="D650" s="36">
        <v>0</v>
      </c>
      <c r="E650" s="36">
        <v>0</v>
      </c>
      <c r="F650" s="36">
        <v>0</v>
      </c>
      <c r="G650" s="79">
        <v>19.350000000000001</v>
      </c>
      <c r="H650" s="79">
        <v>0</v>
      </c>
      <c r="I650" s="79">
        <v>0</v>
      </c>
      <c r="J650" s="79">
        <v>0</v>
      </c>
      <c r="K650" s="10"/>
      <c r="L650" s="91">
        <f t="shared" si="15"/>
        <v>19.350000000000001</v>
      </c>
    </row>
    <row r="651" spans="1:12" s="60" customFormat="1" x14ac:dyDescent="0.25">
      <c r="A651" s="88" t="s">
        <v>863</v>
      </c>
      <c r="B651" s="88" t="s">
        <v>1041</v>
      </c>
      <c r="C651" s="36">
        <v>0</v>
      </c>
      <c r="D651" s="36">
        <v>0</v>
      </c>
      <c r="E651" s="36">
        <v>0</v>
      </c>
      <c r="F651" s="36">
        <v>0</v>
      </c>
      <c r="G651" s="79">
        <v>1.9</v>
      </c>
      <c r="H651" s="79">
        <v>0</v>
      </c>
      <c r="I651" s="79">
        <v>0</v>
      </c>
      <c r="J651" s="79">
        <v>0</v>
      </c>
      <c r="K651" s="10"/>
      <c r="L651" s="91">
        <f t="shared" si="15"/>
        <v>1.9</v>
      </c>
    </row>
    <row r="652" spans="1:12" s="60" customFormat="1" x14ac:dyDescent="0.25">
      <c r="A652" s="88" t="s">
        <v>863</v>
      </c>
      <c r="B652" s="88" t="s">
        <v>1042</v>
      </c>
      <c r="C652" s="36">
        <v>0</v>
      </c>
      <c r="D652" s="36">
        <v>0</v>
      </c>
      <c r="E652" s="36">
        <v>0</v>
      </c>
      <c r="F652" s="36">
        <v>0</v>
      </c>
      <c r="G652" s="79">
        <v>4.9000000000000004</v>
      </c>
      <c r="H652" s="79">
        <v>0</v>
      </c>
      <c r="I652" s="79">
        <v>0</v>
      </c>
      <c r="J652" s="79">
        <v>0</v>
      </c>
      <c r="K652" s="10"/>
      <c r="L652" s="91">
        <f t="shared" si="15"/>
        <v>4.9000000000000004</v>
      </c>
    </row>
    <row r="653" spans="1:12" s="60" customFormat="1" x14ac:dyDescent="0.25">
      <c r="A653" s="88" t="s">
        <v>863</v>
      </c>
      <c r="B653" s="88" t="s">
        <v>1041</v>
      </c>
      <c r="C653" s="36">
        <v>0</v>
      </c>
      <c r="D653" s="36">
        <v>0</v>
      </c>
      <c r="E653" s="36">
        <v>0</v>
      </c>
      <c r="F653" s="36">
        <v>0</v>
      </c>
      <c r="G653" s="79">
        <v>15</v>
      </c>
      <c r="H653" s="79">
        <v>0</v>
      </c>
      <c r="I653" s="79">
        <v>0</v>
      </c>
      <c r="J653" s="79">
        <v>0</v>
      </c>
      <c r="K653" s="10"/>
      <c r="L653" s="91">
        <f t="shared" si="15"/>
        <v>15</v>
      </c>
    </row>
    <row r="654" spans="1:12" s="60" customFormat="1" x14ac:dyDescent="0.25">
      <c r="A654" s="88" t="s">
        <v>1030</v>
      </c>
      <c r="B654" s="88" t="s">
        <v>1043</v>
      </c>
      <c r="C654" s="36">
        <v>0</v>
      </c>
      <c r="D654" s="36">
        <v>12.3</v>
      </c>
      <c r="E654" s="79">
        <v>0</v>
      </c>
      <c r="F654" s="36">
        <v>0</v>
      </c>
      <c r="G654" s="36">
        <v>0</v>
      </c>
      <c r="H654" s="79">
        <v>0</v>
      </c>
      <c r="I654" s="79">
        <v>0</v>
      </c>
      <c r="J654" s="79">
        <v>0</v>
      </c>
      <c r="K654" s="10"/>
      <c r="L654" s="91">
        <f t="shared" si="15"/>
        <v>12.3</v>
      </c>
    </row>
    <row r="655" spans="1:12" s="60" customFormat="1" x14ac:dyDescent="0.25">
      <c r="A655" s="88" t="s">
        <v>1030</v>
      </c>
      <c r="B655" s="88" t="s">
        <v>1041</v>
      </c>
      <c r="C655" s="36">
        <v>0</v>
      </c>
      <c r="D655" s="36">
        <v>0</v>
      </c>
      <c r="E655" s="79">
        <v>0</v>
      </c>
      <c r="F655" s="36">
        <v>0</v>
      </c>
      <c r="G655" s="79">
        <v>1.3</v>
      </c>
      <c r="H655" s="79">
        <v>0</v>
      </c>
      <c r="I655" s="79">
        <v>0</v>
      </c>
      <c r="J655" s="79">
        <v>0</v>
      </c>
      <c r="K655" s="10"/>
      <c r="L655" s="91">
        <f t="shared" si="15"/>
        <v>1.3</v>
      </c>
    </row>
    <row r="656" spans="1:12" s="60" customFormat="1" x14ac:dyDescent="0.25">
      <c r="A656" s="88" t="s">
        <v>1030</v>
      </c>
      <c r="B656" s="88" t="s">
        <v>1043</v>
      </c>
      <c r="C656" s="36">
        <v>0</v>
      </c>
      <c r="D656" s="36">
        <v>6</v>
      </c>
      <c r="E656" s="79">
        <v>0</v>
      </c>
      <c r="F656" s="36">
        <v>0</v>
      </c>
      <c r="G656" s="79">
        <v>0</v>
      </c>
      <c r="H656" s="79">
        <v>0</v>
      </c>
      <c r="I656" s="79">
        <v>0</v>
      </c>
      <c r="J656" s="79">
        <v>0</v>
      </c>
      <c r="K656" s="10"/>
      <c r="L656" s="91">
        <f t="shared" si="15"/>
        <v>6</v>
      </c>
    </row>
    <row r="657" spans="1:12" s="60" customFormat="1" x14ac:dyDescent="0.25">
      <c r="A657" s="88" t="s">
        <v>1030</v>
      </c>
      <c r="B657" s="88" t="s">
        <v>1041</v>
      </c>
      <c r="C657" s="36">
        <v>0</v>
      </c>
      <c r="D657" s="36">
        <v>0</v>
      </c>
      <c r="E657" s="79">
        <v>0</v>
      </c>
      <c r="F657" s="36">
        <v>0</v>
      </c>
      <c r="G657" s="79">
        <v>26.33</v>
      </c>
      <c r="H657" s="79">
        <v>0</v>
      </c>
      <c r="I657" s="79">
        <v>0</v>
      </c>
      <c r="J657" s="79">
        <v>0</v>
      </c>
      <c r="K657" s="10"/>
      <c r="L657" s="91">
        <f t="shared" si="15"/>
        <v>26.33</v>
      </c>
    </row>
    <row r="658" spans="1:12" s="60" customFormat="1" x14ac:dyDescent="0.25">
      <c r="A658" s="88" t="s">
        <v>1030</v>
      </c>
      <c r="B658" s="88" t="s">
        <v>1043</v>
      </c>
      <c r="C658" s="36">
        <v>0</v>
      </c>
      <c r="D658" s="36">
        <v>5</v>
      </c>
      <c r="E658" s="79">
        <v>0</v>
      </c>
      <c r="F658" s="36">
        <v>0</v>
      </c>
      <c r="G658" s="36">
        <v>0</v>
      </c>
      <c r="H658" s="79">
        <v>0</v>
      </c>
      <c r="I658" s="79">
        <v>0</v>
      </c>
      <c r="J658" s="79">
        <v>0</v>
      </c>
      <c r="K658" s="10"/>
      <c r="L658" s="91">
        <f t="shared" si="15"/>
        <v>5</v>
      </c>
    </row>
    <row r="659" spans="1:12" s="60" customFormat="1" x14ac:dyDescent="0.25">
      <c r="A659" s="88" t="s">
        <v>1012</v>
      </c>
      <c r="B659" s="88" t="s">
        <v>1043</v>
      </c>
      <c r="C659" s="36">
        <v>0</v>
      </c>
      <c r="D659" s="36">
        <v>9.4700000000000006</v>
      </c>
      <c r="E659" s="79">
        <v>0</v>
      </c>
      <c r="F659" s="36">
        <v>0</v>
      </c>
      <c r="G659" s="36">
        <v>0</v>
      </c>
      <c r="H659" s="79">
        <v>0</v>
      </c>
      <c r="I659" s="79">
        <v>0</v>
      </c>
      <c r="J659" s="79">
        <v>0</v>
      </c>
      <c r="K659" s="10"/>
      <c r="L659" s="91">
        <f t="shared" si="15"/>
        <v>9.4700000000000006</v>
      </c>
    </row>
    <row r="660" spans="1:12" s="60" customFormat="1" x14ac:dyDescent="0.25">
      <c r="A660" s="88" t="s">
        <v>1012</v>
      </c>
      <c r="B660" s="88" t="s">
        <v>1043</v>
      </c>
      <c r="C660" s="36">
        <v>0</v>
      </c>
      <c r="D660" s="36">
        <v>4.9000000000000004</v>
      </c>
      <c r="E660" s="79">
        <v>0</v>
      </c>
      <c r="F660" s="36">
        <v>0</v>
      </c>
      <c r="G660" s="36">
        <v>0</v>
      </c>
      <c r="H660" s="79">
        <v>0</v>
      </c>
      <c r="I660" s="79">
        <v>0</v>
      </c>
      <c r="J660" s="79">
        <v>0</v>
      </c>
      <c r="K660" s="10"/>
      <c r="L660" s="91">
        <f t="shared" ref="L660:L723" si="16">SUM(C660:J660)</f>
        <v>4.9000000000000004</v>
      </c>
    </row>
    <row r="661" spans="1:12" s="60" customFormat="1" x14ac:dyDescent="0.25">
      <c r="A661" s="88" t="s">
        <v>1012</v>
      </c>
      <c r="B661" s="88" t="s">
        <v>1041</v>
      </c>
      <c r="C661" s="36">
        <v>0</v>
      </c>
      <c r="D661" s="36">
        <v>0</v>
      </c>
      <c r="E661" s="36">
        <v>0</v>
      </c>
      <c r="F661" s="36">
        <v>0</v>
      </c>
      <c r="G661" s="79">
        <v>1.4</v>
      </c>
      <c r="H661" s="79">
        <v>0</v>
      </c>
      <c r="I661" s="79">
        <v>0</v>
      </c>
      <c r="J661" s="79">
        <v>0</v>
      </c>
      <c r="K661" s="10"/>
      <c r="L661" s="91">
        <f t="shared" si="16"/>
        <v>1.4</v>
      </c>
    </row>
    <row r="662" spans="1:12" s="60" customFormat="1" x14ac:dyDescent="0.25">
      <c r="A662" s="88" t="s">
        <v>1012</v>
      </c>
      <c r="B662" s="88" t="s">
        <v>1041</v>
      </c>
      <c r="C662" s="36">
        <v>0</v>
      </c>
      <c r="D662" s="36">
        <v>0</v>
      </c>
      <c r="E662" s="36">
        <v>0</v>
      </c>
      <c r="F662" s="36">
        <v>0</v>
      </c>
      <c r="G662" s="79">
        <v>18.95</v>
      </c>
      <c r="H662" s="79">
        <v>0</v>
      </c>
      <c r="I662" s="79">
        <v>0</v>
      </c>
      <c r="J662" s="79">
        <v>0</v>
      </c>
      <c r="K662" s="10"/>
      <c r="L662" s="91">
        <f t="shared" si="16"/>
        <v>18.95</v>
      </c>
    </row>
    <row r="663" spans="1:12" s="60" customFormat="1" x14ac:dyDescent="0.25">
      <c r="A663" s="88" t="s">
        <v>1012</v>
      </c>
      <c r="B663" s="88" t="s">
        <v>1041</v>
      </c>
      <c r="C663" s="36">
        <v>0</v>
      </c>
      <c r="D663" s="36">
        <v>0</v>
      </c>
      <c r="E663" s="36">
        <v>0</v>
      </c>
      <c r="F663" s="36">
        <v>0</v>
      </c>
      <c r="G663" s="79">
        <v>2.91</v>
      </c>
      <c r="H663" s="79">
        <v>0</v>
      </c>
      <c r="I663" s="79">
        <v>0</v>
      </c>
      <c r="J663" s="79">
        <v>0</v>
      </c>
      <c r="K663" s="10"/>
      <c r="L663" s="91">
        <f t="shared" si="16"/>
        <v>2.91</v>
      </c>
    </row>
    <row r="664" spans="1:12" s="60" customFormat="1" x14ac:dyDescent="0.25">
      <c r="A664" s="88" t="s">
        <v>1012</v>
      </c>
      <c r="B664" s="88" t="s">
        <v>1041</v>
      </c>
      <c r="C664" s="36">
        <v>0</v>
      </c>
      <c r="D664" s="36">
        <v>0</v>
      </c>
      <c r="E664" s="36">
        <v>0</v>
      </c>
      <c r="F664" s="36">
        <v>0</v>
      </c>
      <c r="G664" s="79">
        <v>6.99</v>
      </c>
      <c r="H664" s="79">
        <v>0</v>
      </c>
      <c r="I664" s="79">
        <v>0</v>
      </c>
      <c r="J664" s="79">
        <v>0</v>
      </c>
      <c r="K664" s="10"/>
      <c r="L664" s="91">
        <f t="shared" si="16"/>
        <v>6.99</v>
      </c>
    </row>
    <row r="665" spans="1:12" s="60" customFormat="1" x14ac:dyDescent="0.25">
      <c r="A665" s="88" t="s">
        <v>1014</v>
      </c>
      <c r="B665" s="88" t="s">
        <v>1044</v>
      </c>
      <c r="C665" s="36">
        <v>0</v>
      </c>
      <c r="D665" s="36">
        <v>0</v>
      </c>
      <c r="E665" s="36">
        <v>0</v>
      </c>
      <c r="F665" s="36">
        <v>0</v>
      </c>
      <c r="G665" s="79">
        <v>16.399999999999999</v>
      </c>
      <c r="H665" s="79">
        <v>0</v>
      </c>
      <c r="I665" s="79">
        <v>0</v>
      </c>
      <c r="J665" s="79">
        <v>0</v>
      </c>
      <c r="K665" s="10"/>
      <c r="L665" s="91">
        <f t="shared" si="16"/>
        <v>16.399999999999999</v>
      </c>
    </row>
    <row r="666" spans="1:12" s="60" customFormat="1" x14ac:dyDescent="0.25">
      <c r="A666" s="88" t="s">
        <v>1031</v>
      </c>
      <c r="B666" s="88" t="s">
        <v>1049</v>
      </c>
      <c r="C666" s="36">
        <v>0</v>
      </c>
      <c r="D666" s="36">
        <v>0</v>
      </c>
      <c r="E666" s="36">
        <v>0</v>
      </c>
      <c r="F666" s="36">
        <v>0</v>
      </c>
      <c r="G666" s="79">
        <v>20</v>
      </c>
      <c r="H666" s="79">
        <v>0</v>
      </c>
      <c r="I666" s="79">
        <v>0</v>
      </c>
      <c r="J666" s="79">
        <v>0</v>
      </c>
      <c r="K666" s="10"/>
      <c r="L666" s="91">
        <f t="shared" si="16"/>
        <v>20</v>
      </c>
    </row>
    <row r="667" spans="1:12" s="60" customFormat="1" x14ac:dyDescent="0.25">
      <c r="A667" s="88" t="s">
        <v>1015</v>
      </c>
      <c r="B667" s="88" t="s">
        <v>1045</v>
      </c>
      <c r="C667" s="36">
        <v>0</v>
      </c>
      <c r="D667" s="36">
        <v>0</v>
      </c>
      <c r="E667" s="36">
        <v>0</v>
      </c>
      <c r="F667" s="36">
        <v>0</v>
      </c>
      <c r="G667" s="79">
        <v>10</v>
      </c>
      <c r="H667" s="79">
        <v>0</v>
      </c>
      <c r="I667" s="79">
        <v>0</v>
      </c>
      <c r="J667" s="79">
        <v>0</v>
      </c>
      <c r="K667" s="10"/>
      <c r="L667" s="91">
        <f t="shared" si="16"/>
        <v>10</v>
      </c>
    </row>
    <row r="668" spans="1:12" s="60" customFormat="1" x14ac:dyDescent="0.25">
      <c r="A668" s="88" t="s">
        <v>1015</v>
      </c>
      <c r="B668" s="88" t="s">
        <v>1045</v>
      </c>
      <c r="C668" s="36">
        <v>0</v>
      </c>
      <c r="D668" s="36">
        <v>0</v>
      </c>
      <c r="E668" s="36">
        <v>0</v>
      </c>
      <c r="F668" s="36">
        <v>0</v>
      </c>
      <c r="G668" s="79">
        <v>2.4</v>
      </c>
      <c r="H668" s="79">
        <v>0</v>
      </c>
      <c r="I668" s="79">
        <v>0</v>
      </c>
      <c r="J668" s="79">
        <v>0</v>
      </c>
      <c r="K668" s="10"/>
      <c r="L668" s="91">
        <f t="shared" si="16"/>
        <v>2.4</v>
      </c>
    </row>
    <row r="669" spans="1:12" s="60" customFormat="1" x14ac:dyDescent="0.25">
      <c r="A669" s="88" t="s">
        <v>1015</v>
      </c>
      <c r="B669" s="88" t="s">
        <v>1045</v>
      </c>
      <c r="C669" s="36">
        <v>0</v>
      </c>
      <c r="D669" s="36">
        <v>0</v>
      </c>
      <c r="E669" s="36">
        <v>0</v>
      </c>
      <c r="F669" s="36">
        <v>0</v>
      </c>
      <c r="G669" s="79">
        <v>10.97</v>
      </c>
      <c r="H669" s="79">
        <v>0</v>
      </c>
      <c r="I669" s="79">
        <v>0</v>
      </c>
      <c r="J669" s="79">
        <v>0</v>
      </c>
      <c r="K669" s="10"/>
      <c r="L669" s="91">
        <f t="shared" si="16"/>
        <v>10.97</v>
      </c>
    </row>
    <row r="670" spans="1:12" s="60" customFormat="1" x14ac:dyDescent="0.25">
      <c r="A670" s="88" t="s">
        <v>1032</v>
      </c>
      <c r="B670" s="88" t="s">
        <v>1045</v>
      </c>
      <c r="C670" s="36">
        <v>0</v>
      </c>
      <c r="D670" s="36">
        <v>0</v>
      </c>
      <c r="E670" s="36">
        <v>0</v>
      </c>
      <c r="F670" s="36">
        <v>0</v>
      </c>
      <c r="G670" s="79">
        <v>0.89</v>
      </c>
      <c r="H670" s="79">
        <v>0</v>
      </c>
      <c r="I670" s="79">
        <v>0</v>
      </c>
      <c r="J670" s="79">
        <v>0</v>
      </c>
      <c r="K670" s="10"/>
      <c r="L670" s="91">
        <f t="shared" si="16"/>
        <v>0.89</v>
      </c>
    </row>
    <row r="671" spans="1:12" s="60" customFormat="1" x14ac:dyDescent="0.25">
      <c r="A671" s="88" t="s">
        <v>1032</v>
      </c>
      <c r="B671" s="88" t="s">
        <v>1045</v>
      </c>
      <c r="C671" s="36">
        <v>0</v>
      </c>
      <c r="D671" s="36">
        <v>0</v>
      </c>
      <c r="E671" s="36">
        <v>0</v>
      </c>
      <c r="F671" s="36">
        <v>0</v>
      </c>
      <c r="G671" s="79">
        <v>1.4</v>
      </c>
      <c r="H671" s="79">
        <v>0</v>
      </c>
      <c r="I671" s="79">
        <v>0</v>
      </c>
      <c r="J671" s="79">
        <v>0</v>
      </c>
      <c r="K671" s="10"/>
      <c r="L671" s="91">
        <f t="shared" si="16"/>
        <v>1.4</v>
      </c>
    </row>
    <row r="672" spans="1:12" s="60" customFormat="1" x14ac:dyDescent="0.25">
      <c r="A672" s="88" t="s">
        <v>1032</v>
      </c>
      <c r="B672" s="88" t="s">
        <v>1046</v>
      </c>
      <c r="C672" s="36">
        <v>0</v>
      </c>
      <c r="D672" s="36">
        <v>4.9000000000000004</v>
      </c>
      <c r="E672" s="79">
        <v>0</v>
      </c>
      <c r="F672" s="36">
        <v>0</v>
      </c>
      <c r="G672" s="36">
        <v>0</v>
      </c>
      <c r="H672" s="79">
        <v>0</v>
      </c>
      <c r="I672" s="79">
        <v>0</v>
      </c>
      <c r="J672" s="79">
        <v>0</v>
      </c>
      <c r="K672" s="10"/>
      <c r="L672" s="91">
        <f t="shared" si="16"/>
        <v>4.9000000000000004</v>
      </c>
    </row>
    <row r="673" spans="1:12" s="60" customFormat="1" x14ac:dyDescent="0.25">
      <c r="A673" s="88" t="s">
        <v>1032</v>
      </c>
      <c r="B673" s="88" t="s">
        <v>1046</v>
      </c>
      <c r="C673" s="36">
        <v>0</v>
      </c>
      <c r="D673" s="36">
        <v>1.99</v>
      </c>
      <c r="E673" s="79">
        <v>0</v>
      </c>
      <c r="F673" s="36">
        <v>0</v>
      </c>
      <c r="G673" s="36">
        <v>0</v>
      </c>
      <c r="H673" s="79">
        <v>0</v>
      </c>
      <c r="I673" s="79">
        <v>0</v>
      </c>
      <c r="J673" s="79">
        <v>0</v>
      </c>
      <c r="K673" s="10"/>
      <c r="L673" s="91">
        <f t="shared" si="16"/>
        <v>1.99</v>
      </c>
    </row>
    <row r="674" spans="1:12" s="60" customFormat="1" x14ac:dyDescent="0.25">
      <c r="A674" s="88" t="s">
        <v>1032</v>
      </c>
      <c r="B674" s="88" t="s">
        <v>1045</v>
      </c>
      <c r="C674" s="36">
        <v>0</v>
      </c>
      <c r="D674" s="36">
        <v>0</v>
      </c>
      <c r="E674" s="79">
        <v>0</v>
      </c>
      <c r="F674" s="36">
        <v>0</v>
      </c>
      <c r="G674" s="79">
        <v>6.9</v>
      </c>
      <c r="H674" s="79">
        <v>0</v>
      </c>
      <c r="I674" s="79">
        <v>0</v>
      </c>
      <c r="J674" s="79">
        <v>0</v>
      </c>
      <c r="K674" s="10"/>
      <c r="L674" s="91">
        <f t="shared" si="16"/>
        <v>6.9</v>
      </c>
    </row>
    <row r="675" spans="1:12" s="60" customFormat="1" x14ac:dyDescent="0.25">
      <c r="A675" s="88" t="s">
        <v>1032</v>
      </c>
      <c r="B675" s="88" t="s">
        <v>1045</v>
      </c>
      <c r="C675" s="36">
        <v>0</v>
      </c>
      <c r="D675" s="36">
        <v>0</v>
      </c>
      <c r="E675" s="79">
        <v>0</v>
      </c>
      <c r="F675" s="36">
        <v>0</v>
      </c>
      <c r="G675" s="79">
        <v>20</v>
      </c>
      <c r="H675" s="79">
        <v>0</v>
      </c>
      <c r="I675" s="79">
        <v>0</v>
      </c>
      <c r="J675" s="79">
        <v>0</v>
      </c>
      <c r="K675" s="10"/>
      <c r="L675" s="91">
        <f t="shared" si="16"/>
        <v>20</v>
      </c>
    </row>
    <row r="676" spans="1:12" s="60" customFormat="1" x14ac:dyDescent="0.25">
      <c r="A676" s="32" t="s">
        <v>1050</v>
      </c>
      <c r="B676" s="88" t="s">
        <v>1067</v>
      </c>
      <c r="C676" s="36">
        <v>0</v>
      </c>
      <c r="D676" s="36">
        <v>0</v>
      </c>
      <c r="E676" s="79">
        <v>0</v>
      </c>
      <c r="F676" s="36">
        <v>0</v>
      </c>
      <c r="G676" s="60">
        <v>2.95</v>
      </c>
      <c r="H676" s="79">
        <v>0</v>
      </c>
      <c r="I676" s="79">
        <v>0</v>
      </c>
      <c r="J676" s="79">
        <v>0</v>
      </c>
      <c r="K676" s="10"/>
      <c r="L676" s="91">
        <f t="shared" si="16"/>
        <v>2.95</v>
      </c>
    </row>
    <row r="677" spans="1:12" s="60" customFormat="1" x14ac:dyDescent="0.25">
      <c r="A677" s="32" t="s">
        <v>867</v>
      </c>
      <c r="B677" s="88" t="s">
        <v>1067</v>
      </c>
      <c r="C677" s="36">
        <v>0</v>
      </c>
      <c r="D677" s="36">
        <v>0</v>
      </c>
      <c r="E677" s="79">
        <v>0</v>
      </c>
      <c r="F677" s="36">
        <v>0</v>
      </c>
      <c r="G677" s="98">
        <v>1.9</v>
      </c>
      <c r="H677" s="79">
        <v>0</v>
      </c>
      <c r="I677" s="79">
        <v>0</v>
      </c>
      <c r="J677" s="79">
        <v>0</v>
      </c>
      <c r="K677" s="10"/>
      <c r="L677" s="91">
        <f t="shared" si="16"/>
        <v>1.9</v>
      </c>
    </row>
    <row r="678" spans="1:12" s="60" customFormat="1" x14ac:dyDescent="0.25">
      <c r="A678" s="32" t="s">
        <v>867</v>
      </c>
      <c r="B678" s="88" t="s">
        <v>1067</v>
      </c>
      <c r="C678" s="36">
        <v>0</v>
      </c>
      <c r="D678" s="36">
        <v>0</v>
      </c>
      <c r="E678" s="79">
        <v>0</v>
      </c>
      <c r="F678" s="36">
        <v>0</v>
      </c>
      <c r="G678" s="98">
        <v>1.6</v>
      </c>
      <c r="H678" s="79">
        <v>0</v>
      </c>
      <c r="I678" s="79">
        <v>0</v>
      </c>
      <c r="J678" s="79">
        <v>0</v>
      </c>
      <c r="K678" s="10"/>
      <c r="L678" s="91">
        <f t="shared" si="16"/>
        <v>1.6</v>
      </c>
    </row>
    <row r="679" spans="1:12" s="60" customFormat="1" x14ac:dyDescent="0.25">
      <c r="A679" s="32" t="s">
        <v>867</v>
      </c>
      <c r="B679" s="88" t="s">
        <v>1067</v>
      </c>
      <c r="C679" s="36">
        <v>0</v>
      </c>
      <c r="D679" s="36">
        <v>0</v>
      </c>
      <c r="E679" s="79">
        <v>0</v>
      </c>
      <c r="F679" s="36">
        <v>0</v>
      </c>
      <c r="G679" s="98">
        <v>11.5</v>
      </c>
      <c r="H679" s="79">
        <v>0</v>
      </c>
      <c r="I679" s="79">
        <v>0</v>
      </c>
      <c r="J679" s="79">
        <v>0</v>
      </c>
      <c r="K679" s="10"/>
      <c r="L679" s="91">
        <f t="shared" si="16"/>
        <v>11.5</v>
      </c>
    </row>
    <row r="680" spans="1:12" s="60" customFormat="1" x14ac:dyDescent="0.25">
      <c r="A680" s="32" t="s">
        <v>867</v>
      </c>
      <c r="B680" s="88" t="s">
        <v>1068</v>
      </c>
      <c r="C680" s="36">
        <v>0</v>
      </c>
      <c r="D680" s="98">
        <v>12.3</v>
      </c>
      <c r="E680" s="79">
        <v>0</v>
      </c>
      <c r="F680" s="79">
        <v>0</v>
      </c>
      <c r="G680" s="79">
        <v>0</v>
      </c>
      <c r="H680" s="79">
        <v>0</v>
      </c>
      <c r="I680" s="79">
        <v>0</v>
      </c>
      <c r="J680" s="79">
        <v>0</v>
      </c>
      <c r="K680" s="10"/>
      <c r="L680" s="91">
        <f t="shared" si="16"/>
        <v>12.3</v>
      </c>
    </row>
    <row r="681" spans="1:12" s="60" customFormat="1" x14ac:dyDescent="0.25">
      <c r="A681" s="32" t="s">
        <v>867</v>
      </c>
      <c r="B681" s="88" t="s">
        <v>1067</v>
      </c>
      <c r="C681" s="36">
        <v>0</v>
      </c>
      <c r="D681" s="36">
        <v>0</v>
      </c>
      <c r="E681" s="36">
        <v>0</v>
      </c>
      <c r="F681" s="36">
        <v>0</v>
      </c>
      <c r="G681" s="98">
        <v>12.6</v>
      </c>
      <c r="H681" s="79">
        <v>0</v>
      </c>
      <c r="I681" s="79">
        <v>0</v>
      </c>
      <c r="J681" s="79">
        <v>0</v>
      </c>
      <c r="K681" s="10"/>
      <c r="L681" s="91">
        <f t="shared" si="16"/>
        <v>12.6</v>
      </c>
    </row>
    <row r="682" spans="1:12" s="60" customFormat="1" x14ac:dyDescent="0.25">
      <c r="A682" s="32" t="s">
        <v>867</v>
      </c>
      <c r="B682" s="88" t="s">
        <v>1068</v>
      </c>
      <c r="C682" s="36">
        <v>0</v>
      </c>
      <c r="D682" s="98">
        <v>0</v>
      </c>
      <c r="E682" s="98">
        <v>6.73</v>
      </c>
      <c r="F682" s="98">
        <v>0</v>
      </c>
      <c r="G682" s="98">
        <v>0</v>
      </c>
      <c r="H682" s="79">
        <v>0</v>
      </c>
      <c r="I682" s="79">
        <v>0</v>
      </c>
      <c r="J682" s="79">
        <v>0</v>
      </c>
      <c r="K682" s="10"/>
      <c r="L682" s="91">
        <f t="shared" si="16"/>
        <v>6.73</v>
      </c>
    </row>
    <row r="683" spans="1:12" s="60" customFormat="1" x14ac:dyDescent="0.25">
      <c r="A683" s="32" t="s">
        <v>867</v>
      </c>
      <c r="B683" s="88" t="s">
        <v>1067</v>
      </c>
      <c r="C683" s="36">
        <v>0</v>
      </c>
      <c r="D683" s="36">
        <v>0</v>
      </c>
      <c r="E683" s="36">
        <v>0</v>
      </c>
      <c r="F683" s="36">
        <v>0</v>
      </c>
      <c r="G683" s="98">
        <v>13.5</v>
      </c>
      <c r="H683" s="79">
        <v>0</v>
      </c>
      <c r="I683" s="79">
        <v>0</v>
      </c>
      <c r="J683" s="79">
        <v>0</v>
      </c>
      <c r="K683" s="10"/>
      <c r="L683" s="91">
        <f t="shared" si="16"/>
        <v>13.5</v>
      </c>
    </row>
    <row r="684" spans="1:12" s="60" customFormat="1" x14ac:dyDescent="0.25">
      <c r="A684" s="32" t="s">
        <v>867</v>
      </c>
      <c r="B684" s="88" t="s">
        <v>1068</v>
      </c>
      <c r="C684" s="36">
        <v>0</v>
      </c>
      <c r="D684" s="36">
        <v>0</v>
      </c>
      <c r="E684" s="98">
        <v>5</v>
      </c>
      <c r="F684" s="36">
        <v>0</v>
      </c>
      <c r="G684" s="98">
        <v>0</v>
      </c>
      <c r="H684" s="79">
        <v>0</v>
      </c>
      <c r="I684" s="79">
        <v>0</v>
      </c>
      <c r="J684" s="79">
        <v>0</v>
      </c>
      <c r="K684" s="10"/>
      <c r="L684" s="91">
        <f t="shared" si="16"/>
        <v>5</v>
      </c>
    </row>
    <row r="685" spans="1:12" s="60" customFormat="1" x14ac:dyDescent="0.25">
      <c r="A685" s="32" t="s">
        <v>1065</v>
      </c>
      <c r="B685" s="88" t="s">
        <v>1069</v>
      </c>
      <c r="C685" s="36">
        <v>0</v>
      </c>
      <c r="D685" s="36">
        <v>0</v>
      </c>
      <c r="E685" s="98">
        <v>4.62</v>
      </c>
      <c r="F685" s="36">
        <v>0</v>
      </c>
      <c r="G685" s="98">
        <v>0</v>
      </c>
      <c r="H685" s="79">
        <v>0</v>
      </c>
      <c r="I685" s="79">
        <v>0</v>
      </c>
      <c r="J685" s="79">
        <v>0</v>
      </c>
      <c r="K685" s="10"/>
      <c r="L685" s="91">
        <f t="shared" si="16"/>
        <v>4.62</v>
      </c>
    </row>
    <row r="686" spans="1:12" s="60" customFormat="1" x14ac:dyDescent="0.25">
      <c r="A686" s="32" t="s">
        <v>1065</v>
      </c>
      <c r="B686" s="88" t="s">
        <v>1070</v>
      </c>
      <c r="C686" s="36">
        <v>0</v>
      </c>
      <c r="D686" s="36">
        <v>0</v>
      </c>
      <c r="E686" s="98">
        <v>0</v>
      </c>
      <c r="F686" s="36">
        <v>0</v>
      </c>
      <c r="G686" s="98">
        <v>1.6</v>
      </c>
      <c r="H686" s="79">
        <v>0</v>
      </c>
      <c r="I686" s="79">
        <v>0</v>
      </c>
      <c r="J686" s="79">
        <v>0</v>
      </c>
      <c r="K686" s="10"/>
      <c r="L686" s="91">
        <f t="shared" si="16"/>
        <v>1.6</v>
      </c>
    </row>
    <row r="687" spans="1:12" s="60" customFormat="1" x14ac:dyDescent="0.25">
      <c r="A687" s="32" t="s">
        <v>1065</v>
      </c>
      <c r="B687" s="88" t="s">
        <v>1070</v>
      </c>
      <c r="C687" s="36">
        <v>0</v>
      </c>
      <c r="D687" s="36">
        <v>0</v>
      </c>
      <c r="E687" s="98">
        <v>0</v>
      </c>
      <c r="F687" s="36">
        <v>0</v>
      </c>
      <c r="G687" s="98">
        <v>6.25</v>
      </c>
      <c r="H687" s="79">
        <v>0</v>
      </c>
      <c r="I687" s="79">
        <v>0</v>
      </c>
      <c r="J687" s="79">
        <v>0</v>
      </c>
      <c r="K687" s="10"/>
      <c r="L687" s="91">
        <f t="shared" si="16"/>
        <v>6.25</v>
      </c>
    </row>
    <row r="688" spans="1:12" s="60" customFormat="1" x14ac:dyDescent="0.25">
      <c r="A688" s="32" t="s">
        <v>1065</v>
      </c>
      <c r="B688" s="88" t="s">
        <v>1070</v>
      </c>
      <c r="C688" s="36">
        <v>0</v>
      </c>
      <c r="D688" s="36">
        <v>0</v>
      </c>
      <c r="E688" s="48">
        <v>0</v>
      </c>
      <c r="F688" s="36">
        <v>0</v>
      </c>
      <c r="G688" s="48">
        <v>17.66</v>
      </c>
      <c r="H688" s="79">
        <v>0</v>
      </c>
      <c r="I688" s="79">
        <v>0</v>
      </c>
      <c r="J688" s="79">
        <v>0</v>
      </c>
      <c r="K688" s="10"/>
      <c r="L688" s="91">
        <f t="shared" si="16"/>
        <v>17.66</v>
      </c>
    </row>
    <row r="689" spans="1:12" s="60" customFormat="1" x14ac:dyDescent="0.25">
      <c r="A689" s="32" t="s">
        <v>1065</v>
      </c>
      <c r="B689" s="88" t="s">
        <v>1069</v>
      </c>
      <c r="C689" s="36">
        <v>0</v>
      </c>
      <c r="D689" s="36">
        <v>0</v>
      </c>
      <c r="E689" s="48">
        <v>5</v>
      </c>
      <c r="F689" s="36">
        <v>0</v>
      </c>
      <c r="G689" s="48">
        <v>0</v>
      </c>
      <c r="H689" s="79">
        <v>0</v>
      </c>
      <c r="I689" s="79">
        <v>0</v>
      </c>
      <c r="J689" s="79">
        <v>0</v>
      </c>
      <c r="K689" s="10"/>
      <c r="L689" s="91">
        <f t="shared" si="16"/>
        <v>5</v>
      </c>
    </row>
    <row r="690" spans="1:12" s="60" customFormat="1" x14ac:dyDescent="0.25">
      <c r="A690" s="32" t="s">
        <v>869</v>
      </c>
      <c r="B690" s="88" t="s">
        <v>1070</v>
      </c>
      <c r="C690" s="36">
        <v>0</v>
      </c>
      <c r="D690" s="36">
        <v>0</v>
      </c>
      <c r="E690" s="48">
        <v>0</v>
      </c>
      <c r="F690" s="36">
        <v>0</v>
      </c>
      <c r="G690" s="48">
        <v>1.6</v>
      </c>
      <c r="H690" s="79">
        <v>0</v>
      </c>
      <c r="I690" s="79">
        <v>0</v>
      </c>
      <c r="J690" s="79">
        <v>0</v>
      </c>
      <c r="K690" s="10"/>
      <c r="L690" s="91">
        <f t="shared" si="16"/>
        <v>1.6</v>
      </c>
    </row>
    <row r="691" spans="1:12" s="60" customFormat="1" x14ac:dyDescent="0.25">
      <c r="A691" s="32" t="s">
        <v>869</v>
      </c>
      <c r="B691" s="88" t="s">
        <v>1070</v>
      </c>
      <c r="C691" s="36">
        <v>0</v>
      </c>
      <c r="D691" s="36">
        <v>0</v>
      </c>
      <c r="E691" s="48">
        <v>0</v>
      </c>
      <c r="F691" s="36">
        <v>0</v>
      </c>
      <c r="G691" s="48">
        <v>7.95</v>
      </c>
      <c r="H691" s="79">
        <v>0</v>
      </c>
      <c r="I691" s="79">
        <v>0</v>
      </c>
      <c r="J691" s="79">
        <v>0</v>
      </c>
      <c r="K691" s="10"/>
      <c r="L691" s="91">
        <f t="shared" si="16"/>
        <v>7.95</v>
      </c>
    </row>
    <row r="692" spans="1:12" s="60" customFormat="1" x14ac:dyDescent="0.25">
      <c r="A692" s="32" t="s">
        <v>869</v>
      </c>
      <c r="B692" s="88" t="s">
        <v>1070</v>
      </c>
      <c r="C692" s="36">
        <v>0</v>
      </c>
      <c r="D692" s="36">
        <v>0</v>
      </c>
      <c r="E692" s="48">
        <v>0</v>
      </c>
      <c r="F692" s="36">
        <v>0</v>
      </c>
      <c r="G692" s="48">
        <v>10</v>
      </c>
      <c r="H692" s="79">
        <v>0</v>
      </c>
      <c r="I692" s="79">
        <v>0</v>
      </c>
      <c r="J692" s="79">
        <v>0</v>
      </c>
      <c r="K692" s="10"/>
      <c r="L692" s="91">
        <f t="shared" si="16"/>
        <v>10</v>
      </c>
    </row>
    <row r="693" spans="1:12" s="60" customFormat="1" x14ac:dyDescent="0.25">
      <c r="A693" s="32" t="s">
        <v>869</v>
      </c>
      <c r="B693" s="88" t="s">
        <v>1069</v>
      </c>
      <c r="C693" s="36">
        <v>0</v>
      </c>
      <c r="D693" s="92">
        <v>4.9000000000000004</v>
      </c>
      <c r="E693" s="48">
        <v>0</v>
      </c>
      <c r="F693" s="36">
        <v>0</v>
      </c>
      <c r="G693" s="48">
        <v>0</v>
      </c>
      <c r="H693" s="79">
        <v>0</v>
      </c>
      <c r="I693" s="79">
        <v>0</v>
      </c>
      <c r="J693" s="79">
        <v>0</v>
      </c>
      <c r="K693" s="10"/>
      <c r="L693" s="91">
        <f t="shared" si="16"/>
        <v>4.9000000000000004</v>
      </c>
    </row>
    <row r="694" spans="1:12" s="60" customFormat="1" x14ac:dyDescent="0.25">
      <c r="A694" s="32" t="s">
        <v>869</v>
      </c>
      <c r="B694" s="88" t="s">
        <v>1069</v>
      </c>
      <c r="C694" s="36">
        <v>0</v>
      </c>
      <c r="D694" s="92">
        <v>1.99</v>
      </c>
      <c r="E694" s="48">
        <v>0</v>
      </c>
      <c r="F694" s="36">
        <v>0</v>
      </c>
      <c r="G694" s="48">
        <v>0</v>
      </c>
      <c r="H694" s="79">
        <v>0</v>
      </c>
      <c r="I694" s="79">
        <v>0</v>
      </c>
      <c r="J694" s="79">
        <v>0</v>
      </c>
      <c r="K694" s="10"/>
      <c r="L694" s="91">
        <f t="shared" si="16"/>
        <v>1.99</v>
      </c>
    </row>
    <row r="695" spans="1:12" s="60" customFormat="1" x14ac:dyDescent="0.25">
      <c r="A695" s="32" t="s">
        <v>1066</v>
      </c>
      <c r="B695" s="88" t="s">
        <v>1071</v>
      </c>
      <c r="C695" s="36">
        <v>0</v>
      </c>
      <c r="D695" s="92">
        <v>0</v>
      </c>
      <c r="E695" s="48">
        <v>0</v>
      </c>
      <c r="F695" s="36">
        <v>0</v>
      </c>
      <c r="G695" s="48">
        <v>2.95</v>
      </c>
      <c r="H695" s="79">
        <v>0</v>
      </c>
      <c r="I695" s="79">
        <v>0</v>
      </c>
      <c r="J695" s="79">
        <v>0</v>
      </c>
      <c r="K695" s="10"/>
      <c r="L695" s="91">
        <f t="shared" si="16"/>
        <v>2.95</v>
      </c>
    </row>
    <row r="696" spans="1:12" s="60" customFormat="1" x14ac:dyDescent="0.25">
      <c r="A696" s="32" t="s">
        <v>871</v>
      </c>
      <c r="B696" s="99" t="s">
        <v>1088</v>
      </c>
      <c r="C696" s="36">
        <v>0</v>
      </c>
      <c r="D696" s="92">
        <v>12.3</v>
      </c>
      <c r="E696" s="48">
        <v>41.94</v>
      </c>
      <c r="F696" s="36">
        <v>0</v>
      </c>
      <c r="G696" s="48">
        <v>59.53</v>
      </c>
      <c r="H696" s="79">
        <v>0</v>
      </c>
      <c r="I696" s="79">
        <v>0</v>
      </c>
      <c r="J696" s="79">
        <v>0</v>
      </c>
      <c r="K696" s="10"/>
      <c r="L696" s="91">
        <f t="shared" si="16"/>
        <v>113.77</v>
      </c>
    </row>
    <row r="697" spans="1:12" s="60" customFormat="1" x14ac:dyDescent="0.25">
      <c r="A697" s="32" t="s">
        <v>1076</v>
      </c>
      <c r="B697" s="99" t="s">
        <v>1088</v>
      </c>
      <c r="C697" s="36">
        <v>0</v>
      </c>
      <c r="D697" s="92">
        <v>12.3</v>
      </c>
      <c r="E697" s="48">
        <v>0</v>
      </c>
      <c r="F697" s="36">
        <v>0</v>
      </c>
      <c r="G697" s="48">
        <v>17.55</v>
      </c>
      <c r="H697" s="79">
        <v>0</v>
      </c>
      <c r="I697" s="79">
        <v>0</v>
      </c>
      <c r="J697" s="79">
        <v>0</v>
      </c>
      <c r="K697" s="10"/>
      <c r="L697" s="91">
        <f t="shared" si="16"/>
        <v>29.85</v>
      </c>
    </row>
    <row r="698" spans="1:12" s="60" customFormat="1" x14ac:dyDescent="0.25">
      <c r="A698" s="32" t="s">
        <v>1089</v>
      </c>
      <c r="B698" s="99" t="s">
        <v>1088</v>
      </c>
      <c r="C698" s="36">
        <v>0</v>
      </c>
      <c r="D698" s="92">
        <v>17.2</v>
      </c>
      <c r="E698" s="48">
        <v>0</v>
      </c>
      <c r="F698" s="36">
        <v>0</v>
      </c>
      <c r="G698" s="48">
        <v>25.83</v>
      </c>
      <c r="H698" s="79">
        <v>0</v>
      </c>
      <c r="I698" s="79">
        <v>0</v>
      </c>
      <c r="J698" s="79">
        <v>0</v>
      </c>
      <c r="K698" s="10"/>
      <c r="L698" s="91">
        <f t="shared" si="16"/>
        <v>43.03</v>
      </c>
    </row>
    <row r="699" spans="1:12" s="60" customFormat="1" x14ac:dyDescent="0.25">
      <c r="A699" s="32" t="s">
        <v>1103</v>
      </c>
      <c r="B699" s="100" t="s">
        <v>1104</v>
      </c>
      <c r="C699" s="36">
        <v>0</v>
      </c>
      <c r="D699" s="92">
        <f>12.3+47+4.9</f>
        <v>64.2</v>
      </c>
      <c r="E699" s="48">
        <f>30.52+2.5+4.9</f>
        <v>37.919999999999995</v>
      </c>
      <c r="F699" s="36">
        <v>0</v>
      </c>
      <c r="G699" s="48">
        <f>21.95+30+14+4.59+5.8+20.85+10.5+4.6</f>
        <v>112.28999999999999</v>
      </c>
      <c r="H699" s="79">
        <v>0</v>
      </c>
      <c r="I699" s="79">
        <v>0</v>
      </c>
      <c r="J699" s="79">
        <v>2.5</v>
      </c>
      <c r="K699" s="10" t="s">
        <v>919</v>
      </c>
      <c r="L699" s="91">
        <f t="shared" si="16"/>
        <v>216.91</v>
      </c>
    </row>
    <row r="700" spans="1:12" s="60" customFormat="1" x14ac:dyDescent="0.25">
      <c r="A700" s="32" t="s">
        <v>1106</v>
      </c>
      <c r="B700" s="88" t="s">
        <v>1105</v>
      </c>
      <c r="C700" s="36">
        <v>0</v>
      </c>
      <c r="D700" s="92">
        <f>18.67+0.51+0.12</f>
        <v>19.300000000000004</v>
      </c>
      <c r="E700" s="48">
        <v>0</v>
      </c>
      <c r="F700" s="36">
        <v>0</v>
      </c>
      <c r="G700" s="48">
        <f>5.7+102.11+4.69+4.4</f>
        <v>116.9</v>
      </c>
      <c r="H700" s="79">
        <v>0</v>
      </c>
      <c r="I700" s="79">
        <v>0</v>
      </c>
      <c r="J700" s="79">
        <v>0</v>
      </c>
      <c r="K700" s="10"/>
      <c r="L700" s="91">
        <f t="shared" si="16"/>
        <v>136.20000000000002</v>
      </c>
    </row>
    <row r="701" spans="1:12" s="60" customFormat="1" x14ac:dyDescent="0.25">
      <c r="A701" s="32" t="s">
        <v>1112</v>
      </c>
      <c r="B701" s="88" t="s">
        <v>1105</v>
      </c>
      <c r="C701" s="36">
        <v>0</v>
      </c>
      <c r="D701" s="36">
        <v>0</v>
      </c>
      <c r="E701" s="36">
        <v>0</v>
      </c>
      <c r="F701" s="36">
        <v>0</v>
      </c>
      <c r="G701" s="48">
        <v>18.7</v>
      </c>
      <c r="H701" s="79">
        <v>0</v>
      </c>
      <c r="I701" s="79">
        <v>0</v>
      </c>
      <c r="J701" s="79">
        <v>0</v>
      </c>
      <c r="K701" s="10"/>
      <c r="L701" s="91">
        <f t="shared" si="16"/>
        <v>18.7</v>
      </c>
    </row>
    <row r="702" spans="1:12" s="60" customFormat="1" x14ac:dyDescent="0.25">
      <c r="A702" s="32" t="s">
        <v>1112</v>
      </c>
      <c r="B702" s="88" t="s">
        <v>1113</v>
      </c>
      <c r="C702" s="36">
        <v>0</v>
      </c>
      <c r="D702" s="36">
        <v>0</v>
      </c>
      <c r="E702" s="36">
        <v>0</v>
      </c>
      <c r="F702" s="36">
        <v>0</v>
      </c>
      <c r="G702" s="48">
        <v>56.13</v>
      </c>
      <c r="H702" s="79">
        <v>0</v>
      </c>
      <c r="I702" s="79">
        <v>0</v>
      </c>
      <c r="J702" s="79">
        <v>0</v>
      </c>
      <c r="K702" s="10"/>
      <c r="L702" s="91">
        <f t="shared" si="16"/>
        <v>56.13</v>
      </c>
    </row>
    <row r="703" spans="1:12" s="60" customFormat="1" x14ac:dyDescent="0.25">
      <c r="A703" s="32" t="s">
        <v>1114</v>
      </c>
      <c r="B703" s="88" t="s">
        <v>1113</v>
      </c>
      <c r="C703" s="36">
        <v>0</v>
      </c>
      <c r="D703" s="36">
        <v>0</v>
      </c>
      <c r="E703" s="36">
        <v>0</v>
      </c>
      <c r="F703" s="36">
        <v>0</v>
      </c>
      <c r="G703" s="48">
        <v>43.78</v>
      </c>
      <c r="H703" s="79">
        <v>0</v>
      </c>
      <c r="I703" s="79">
        <v>0</v>
      </c>
      <c r="J703" s="79">
        <v>0</v>
      </c>
      <c r="K703" s="10"/>
      <c r="L703" s="91">
        <f t="shared" si="16"/>
        <v>43.78</v>
      </c>
    </row>
    <row r="704" spans="1:12" s="60" customFormat="1" x14ac:dyDescent="0.25">
      <c r="A704" s="32" t="s">
        <v>1117</v>
      </c>
      <c r="B704" s="88" t="s">
        <v>1105</v>
      </c>
      <c r="C704" s="36">
        <v>0</v>
      </c>
      <c r="D704" s="36">
        <v>0</v>
      </c>
      <c r="E704" s="36">
        <v>0</v>
      </c>
      <c r="F704" s="36">
        <f>59.51+1.2+1.64+1.21</f>
        <v>63.56</v>
      </c>
      <c r="G704" s="48">
        <v>7.2</v>
      </c>
      <c r="H704" s="79">
        <v>0</v>
      </c>
      <c r="I704" s="79">
        <v>0</v>
      </c>
      <c r="J704" s="79">
        <v>0</v>
      </c>
      <c r="K704" s="10"/>
      <c r="L704" s="91">
        <f t="shared" si="16"/>
        <v>70.760000000000005</v>
      </c>
    </row>
    <row r="705" spans="1:12" s="60" customFormat="1" x14ac:dyDescent="0.25">
      <c r="A705" s="32" t="s">
        <v>1117</v>
      </c>
      <c r="B705" s="88" t="s">
        <v>1116</v>
      </c>
      <c r="C705" s="36">
        <v>0</v>
      </c>
      <c r="D705" s="36">
        <v>0</v>
      </c>
      <c r="E705" s="36">
        <v>0</v>
      </c>
      <c r="F705" s="36">
        <v>0</v>
      </c>
      <c r="G705" s="36">
        <v>6.61</v>
      </c>
      <c r="H705" s="36">
        <v>0</v>
      </c>
      <c r="I705" s="36">
        <v>0</v>
      </c>
      <c r="J705" s="79">
        <v>44.06</v>
      </c>
      <c r="K705" s="10" t="s">
        <v>1115</v>
      </c>
      <c r="L705" s="91">
        <f t="shared" si="16"/>
        <v>50.67</v>
      </c>
    </row>
    <row r="706" spans="1:12" s="60" customFormat="1" x14ac:dyDescent="0.25">
      <c r="A706" s="32" t="s">
        <v>1119</v>
      </c>
      <c r="B706" s="101" t="s">
        <v>1118</v>
      </c>
      <c r="C706" s="36">
        <v>0</v>
      </c>
      <c r="D706" s="36">
        <v>0</v>
      </c>
      <c r="E706" s="36">
        <v>0</v>
      </c>
      <c r="F706" s="36">
        <v>0</v>
      </c>
      <c r="G706" s="48">
        <v>0</v>
      </c>
      <c r="H706" s="79">
        <v>66.77</v>
      </c>
      <c r="I706" s="79">
        <v>0</v>
      </c>
      <c r="J706" s="79">
        <v>0</v>
      </c>
      <c r="K706" s="10"/>
      <c r="L706" s="91">
        <f t="shared" si="16"/>
        <v>66.77</v>
      </c>
    </row>
    <row r="707" spans="1:12" s="60" customFormat="1" x14ac:dyDescent="0.25">
      <c r="A707" s="32" t="s">
        <v>1119</v>
      </c>
      <c r="B707" s="101" t="s">
        <v>1120</v>
      </c>
      <c r="C707" s="36">
        <v>0</v>
      </c>
      <c r="D707" s="92">
        <f>12.3+12.3</f>
        <v>24.6</v>
      </c>
      <c r="E707" s="48">
        <v>5.28</v>
      </c>
      <c r="F707" s="36">
        <v>0</v>
      </c>
      <c r="G707" s="48">
        <f>1.29+4.59+8.75+2.17+13.7+20.85+1.6+2.2+10.5</f>
        <v>65.650000000000006</v>
      </c>
      <c r="H707" s="79">
        <v>0</v>
      </c>
      <c r="I707" s="79">
        <v>0</v>
      </c>
      <c r="J707" s="79">
        <v>0</v>
      </c>
      <c r="K707" s="10"/>
      <c r="L707" s="91">
        <f t="shared" si="16"/>
        <v>95.53</v>
      </c>
    </row>
    <row r="708" spans="1:12" s="60" customFormat="1" x14ac:dyDescent="0.25">
      <c r="A708" s="32" t="s">
        <v>1121</v>
      </c>
      <c r="B708" s="101" t="s">
        <v>1126</v>
      </c>
      <c r="C708" s="36">
        <v>0</v>
      </c>
      <c r="D708" s="36">
        <v>0</v>
      </c>
      <c r="E708" s="48">
        <f>3.14+3.66</f>
        <v>6.8000000000000007</v>
      </c>
      <c r="F708" s="36">
        <v>0</v>
      </c>
      <c r="G708" s="48">
        <f>24.32+0.67</f>
        <v>24.990000000000002</v>
      </c>
      <c r="H708" s="79">
        <v>0</v>
      </c>
      <c r="I708" s="79">
        <v>0</v>
      </c>
      <c r="J708" s="79">
        <v>0</v>
      </c>
      <c r="K708" s="10"/>
      <c r="L708" s="91">
        <f t="shared" si="16"/>
        <v>31.790000000000003</v>
      </c>
    </row>
    <row r="709" spans="1:12" s="60" customFormat="1" x14ac:dyDescent="0.25">
      <c r="A709" s="32" t="s">
        <v>1122</v>
      </c>
      <c r="B709" s="101" t="s">
        <v>1127</v>
      </c>
      <c r="C709" s="36">
        <v>0</v>
      </c>
      <c r="D709" s="36">
        <v>0</v>
      </c>
      <c r="E709" s="48">
        <f>7.03+12.55</f>
        <v>19.580000000000002</v>
      </c>
      <c r="F709" s="36">
        <v>0</v>
      </c>
      <c r="G709" s="48">
        <f>29.08+0.1+0.8+0.09+2.5+0.19+58.14+13.6+0.37+0.35+1.6+2.5</f>
        <v>109.32</v>
      </c>
      <c r="H709" s="79">
        <v>0</v>
      </c>
      <c r="I709" s="79">
        <v>0</v>
      </c>
      <c r="J709" s="79">
        <v>0</v>
      </c>
      <c r="K709" s="10"/>
      <c r="L709" s="91">
        <f t="shared" si="16"/>
        <v>128.9</v>
      </c>
    </row>
    <row r="710" spans="1:12" s="60" customFormat="1" x14ac:dyDescent="0.25">
      <c r="A710" s="32" t="s">
        <v>1111</v>
      </c>
      <c r="B710" s="101" t="s">
        <v>1127</v>
      </c>
      <c r="C710" s="36">
        <v>0</v>
      </c>
      <c r="D710" s="36">
        <v>0</v>
      </c>
      <c r="E710" s="48">
        <v>0</v>
      </c>
      <c r="F710" s="36">
        <v>0</v>
      </c>
      <c r="G710" s="48">
        <f>49.72+10.41</f>
        <v>60.129999999999995</v>
      </c>
      <c r="H710" s="79">
        <v>0</v>
      </c>
      <c r="I710" s="79">
        <v>0</v>
      </c>
      <c r="J710" s="79">
        <v>0</v>
      </c>
      <c r="K710" s="10"/>
      <c r="L710" s="91">
        <f t="shared" si="16"/>
        <v>60.129999999999995</v>
      </c>
    </row>
    <row r="711" spans="1:12" s="60" customFormat="1" x14ac:dyDescent="0.25">
      <c r="A711" s="32"/>
      <c r="B711" s="88"/>
      <c r="C711" s="36"/>
      <c r="D711" s="92"/>
      <c r="E711" s="48"/>
      <c r="F711" s="36"/>
      <c r="G711" s="48"/>
      <c r="H711" s="79"/>
      <c r="I711" s="79"/>
      <c r="J711" s="79"/>
      <c r="K711" s="10"/>
      <c r="L711" s="91"/>
    </row>
    <row r="712" spans="1:12" ht="15.6" x14ac:dyDescent="0.3">
      <c r="A712" s="3" t="s">
        <v>25</v>
      </c>
      <c r="C712" s="7">
        <f>SUM(C368:C711)</f>
        <v>2281.9600000000005</v>
      </c>
      <c r="D712" s="7">
        <f t="shared" ref="D712:J712" si="17">SUM(D368:D711)</f>
        <v>910.36999999999978</v>
      </c>
      <c r="E712" s="7">
        <f t="shared" si="17"/>
        <v>1937.43</v>
      </c>
      <c r="F712" s="7">
        <f t="shared" si="17"/>
        <v>1076.44</v>
      </c>
      <c r="G712" s="7">
        <f t="shared" si="17"/>
        <v>7140.399999999996</v>
      </c>
      <c r="H712" s="7">
        <f t="shared" si="17"/>
        <v>1210.78</v>
      </c>
      <c r="I712" s="7">
        <f t="shared" si="17"/>
        <v>152.75000000000003</v>
      </c>
      <c r="J712" s="7">
        <f t="shared" si="17"/>
        <v>1606.5800000000004</v>
      </c>
      <c r="K712" s="8"/>
      <c r="L712" s="102">
        <f t="shared" si="16"/>
        <v>16316.709999999997</v>
      </c>
    </row>
    <row r="713" spans="1:12" ht="15.6" x14ac:dyDescent="0.3">
      <c r="A713" s="3"/>
      <c r="C713" s="7"/>
      <c r="D713" s="7"/>
      <c r="E713" s="7"/>
      <c r="F713" s="7"/>
      <c r="G713" s="7"/>
      <c r="H713" s="7"/>
      <c r="I713" s="7"/>
      <c r="J713" s="7"/>
      <c r="K713" s="8"/>
      <c r="L713" s="91"/>
    </row>
    <row r="714" spans="1:12" ht="15.6" x14ac:dyDescent="0.3">
      <c r="A714" s="3" t="s">
        <v>127</v>
      </c>
      <c r="L714" s="91"/>
    </row>
    <row r="715" spans="1:12" ht="46.8" x14ac:dyDescent="0.3">
      <c r="A715" s="3" t="s">
        <v>2</v>
      </c>
      <c r="B715" s="9" t="s">
        <v>0</v>
      </c>
      <c r="C715" s="8" t="s">
        <v>17</v>
      </c>
      <c r="D715" s="8" t="s">
        <v>8</v>
      </c>
      <c r="E715" s="8" t="s">
        <v>9</v>
      </c>
      <c r="F715" s="8" t="s">
        <v>22</v>
      </c>
      <c r="G715" s="8" t="s">
        <v>23</v>
      </c>
      <c r="H715" s="8" t="s">
        <v>24</v>
      </c>
      <c r="I715" s="8" t="s">
        <v>18</v>
      </c>
      <c r="J715" s="8" t="s">
        <v>19</v>
      </c>
      <c r="K715" s="8" t="s">
        <v>20</v>
      </c>
      <c r="L715" s="91">
        <f t="shared" si="16"/>
        <v>0</v>
      </c>
    </row>
    <row r="716" spans="1:12" x14ac:dyDescent="0.25">
      <c r="A716" s="2" t="s">
        <v>56</v>
      </c>
      <c r="B716" s="6" t="s">
        <v>57</v>
      </c>
      <c r="C716" s="11">
        <v>0</v>
      </c>
      <c r="D716" s="11">
        <v>0</v>
      </c>
      <c r="E716" s="11">
        <v>0</v>
      </c>
      <c r="F716" s="11">
        <v>0</v>
      </c>
      <c r="G716" s="11">
        <v>0</v>
      </c>
      <c r="H716" s="11">
        <v>49.4</v>
      </c>
      <c r="I716" s="11">
        <v>0</v>
      </c>
      <c r="J716" s="11">
        <v>0</v>
      </c>
      <c r="L716" s="91">
        <f t="shared" si="16"/>
        <v>49.4</v>
      </c>
    </row>
    <row r="717" spans="1:12" x14ac:dyDescent="0.25">
      <c r="A717" s="2" t="s">
        <v>58</v>
      </c>
      <c r="B717" s="6" t="s">
        <v>226</v>
      </c>
      <c r="C717" s="11">
        <v>0</v>
      </c>
      <c r="D717" s="11">
        <v>0</v>
      </c>
      <c r="E717" s="11">
        <v>0</v>
      </c>
      <c r="F717" s="11">
        <v>0</v>
      </c>
      <c r="G717" s="11">
        <v>0</v>
      </c>
      <c r="H717" s="11">
        <v>17.3</v>
      </c>
      <c r="I717" s="11">
        <v>0</v>
      </c>
      <c r="J717" s="11">
        <v>0</v>
      </c>
      <c r="L717" s="91">
        <f t="shared" si="16"/>
        <v>17.3</v>
      </c>
    </row>
    <row r="718" spans="1:12" x14ac:dyDescent="0.25">
      <c r="A718" s="12" t="s">
        <v>117</v>
      </c>
      <c r="B718" s="13" t="s">
        <v>227</v>
      </c>
      <c r="C718" s="11">
        <v>25.6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  <c r="J718" s="11">
        <v>5.5</v>
      </c>
      <c r="K718" s="20" t="s">
        <v>118</v>
      </c>
      <c r="L718" s="91">
        <f t="shared" si="16"/>
        <v>31.1</v>
      </c>
    </row>
    <row r="719" spans="1:12" x14ac:dyDescent="0.25">
      <c r="A719" s="12" t="s">
        <v>119</v>
      </c>
      <c r="B719" s="13" t="s">
        <v>120</v>
      </c>
      <c r="C719" s="11">
        <v>0</v>
      </c>
      <c r="D719" s="11">
        <v>0</v>
      </c>
      <c r="E719" s="11">
        <v>8.5</v>
      </c>
      <c r="F719" s="11">
        <v>0</v>
      </c>
      <c r="G719" s="11">
        <v>0</v>
      </c>
      <c r="H719" s="11">
        <v>0</v>
      </c>
      <c r="I719" s="11">
        <v>0</v>
      </c>
      <c r="J719" s="11">
        <v>1.5</v>
      </c>
      <c r="K719" s="20" t="s">
        <v>358</v>
      </c>
      <c r="L719" s="91">
        <f t="shared" si="16"/>
        <v>10</v>
      </c>
    </row>
    <row r="720" spans="1:12" x14ac:dyDescent="0.25">
      <c r="A720" s="14" t="s">
        <v>83</v>
      </c>
      <c r="B720" s="13" t="s">
        <v>121</v>
      </c>
      <c r="C720" s="11">
        <v>5.76</v>
      </c>
      <c r="D720" s="11">
        <v>0</v>
      </c>
      <c r="E720" s="11">
        <v>19.5</v>
      </c>
      <c r="F720" s="11">
        <v>0</v>
      </c>
      <c r="G720" s="11">
        <v>71.5</v>
      </c>
      <c r="H720" s="11">
        <v>0</v>
      </c>
      <c r="I720" s="11">
        <v>0</v>
      </c>
      <c r="J720" s="11">
        <v>0</v>
      </c>
      <c r="K720" s="20"/>
      <c r="L720" s="91">
        <f t="shared" si="16"/>
        <v>96.759999999999991</v>
      </c>
    </row>
    <row r="721" spans="1:12" x14ac:dyDescent="0.25">
      <c r="A721" s="14" t="s">
        <v>122</v>
      </c>
      <c r="B721" s="13" t="s">
        <v>123</v>
      </c>
      <c r="C721" s="11">
        <v>11.2</v>
      </c>
      <c r="D721" s="11">
        <v>0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20"/>
      <c r="L721" s="91">
        <f t="shared" si="16"/>
        <v>11.2</v>
      </c>
    </row>
    <row r="722" spans="1:12" x14ac:dyDescent="0.25">
      <c r="A722" s="12" t="s">
        <v>124</v>
      </c>
      <c r="B722" s="13" t="s">
        <v>125</v>
      </c>
      <c r="C722" s="11">
        <v>82.24</v>
      </c>
      <c r="D722" s="11">
        <v>0</v>
      </c>
      <c r="E722" s="11">
        <v>0</v>
      </c>
      <c r="F722" s="11">
        <v>70</v>
      </c>
      <c r="G722" s="11">
        <v>0</v>
      </c>
      <c r="H722" s="11">
        <v>0</v>
      </c>
      <c r="I722" s="11">
        <v>0</v>
      </c>
      <c r="J722" s="11">
        <v>0</v>
      </c>
      <c r="K722" s="20"/>
      <c r="L722" s="91">
        <f t="shared" si="16"/>
        <v>152.24</v>
      </c>
    </row>
    <row r="723" spans="1:12" x14ac:dyDescent="0.25">
      <c r="A723" s="12" t="s">
        <v>220</v>
      </c>
      <c r="B723" s="13" t="s">
        <v>221</v>
      </c>
      <c r="C723" s="31">
        <v>0</v>
      </c>
      <c r="D723" s="31">
        <v>18.899999999999999</v>
      </c>
      <c r="E723" s="31">
        <v>25</v>
      </c>
      <c r="F723" s="31">
        <v>0</v>
      </c>
      <c r="G723" s="31">
        <v>0</v>
      </c>
      <c r="H723" s="31">
        <v>0</v>
      </c>
      <c r="I723" s="31">
        <v>0</v>
      </c>
      <c r="J723" s="31">
        <v>14.4</v>
      </c>
      <c r="K723" s="33" t="s">
        <v>222</v>
      </c>
      <c r="L723" s="91">
        <f t="shared" si="16"/>
        <v>58.3</v>
      </c>
    </row>
    <row r="724" spans="1:12" x14ac:dyDescent="0.25">
      <c r="A724" s="14" t="s">
        <v>173</v>
      </c>
      <c r="B724" s="13" t="s">
        <v>223</v>
      </c>
      <c r="C724" s="31">
        <v>0</v>
      </c>
      <c r="D724" s="31">
        <v>0</v>
      </c>
      <c r="E724" s="31">
        <v>0</v>
      </c>
      <c r="F724" s="31">
        <v>0</v>
      </c>
      <c r="G724" s="31">
        <v>0</v>
      </c>
      <c r="H724" s="31">
        <v>0</v>
      </c>
      <c r="I724" s="31">
        <v>0</v>
      </c>
      <c r="J724" s="31">
        <v>128.69999999999999</v>
      </c>
      <c r="K724" s="33" t="s">
        <v>224</v>
      </c>
      <c r="L724" s="91">
        <f t="shared" ref="L724:L781" si="18">SUM(C724:J724)</f>
        <v>128.69999999999999</v>
      </c>
    </row>
    <row r="725" spans="1:12" x14ac:dyDescent="0.25">
      <c r="A725" s="14" t="s">
        <v>173</v>
      </c>
      <c r="B725" s="13" t="s">
        <v>225</v>
      </c>
      <c r="C725" s="31">
        <v>0</v>
      </c>
      <c r="D725" s="31">
        <v>0</v>
      </c>
      <c r="E725" s="31">
        <v>0</v>
      </c>
      <c r="F725" s="31">
        <v>75</v>
      </c>
      <c r="G725" s="31">
        <v>21.5</v>
      </c>
      <c r="H725" s="31">
        <v>0</v>
      </c>
      <c r="I725" s="31">
        <v>0</v>
      </c>
      <c r="J725" s="31">
        <v>0</v>
      </c>
      <c r="K725" s="30"/>
      <c r="L725" s="91">
        <f t="shared" si="18"/>
        <v>96.5</v>
      </c>
    </row>
    <row r="726" spans="1:12" x14ac:dyDescent="0.25">
      <c r="A726" s="12" t="s">
        <v>237</v>
      </c>
      <c r="B726" s="13" t="s">
        <v>238</v>
      </c>
      <c r="C726" s="23">
        <v>0</v>
      </c>
      <c r="D726" s="35">
        <v>0</v>
      </c>
      <c r="E726" s="31">
        <v>0</v>
      </c>
      <c r="F726" s="31">
        <v>0</v>
      </c>
      <c r="G726" s="31">
        <v>0</v>
      </c>
      <c r="H726" s="31">
        <v>0</v>
      </c>
      <c r="I726" s="35">
        <v>0</v>
      </c>
      <c r="J726" s="31">
        <v>11.2</v>
      </c>
      <c r="K726" s="33" t="s">
        <v>118</v>
      </c>
      <c r="L726" s="91">
        <f t="shared" si="18"/>
        <v>11.2</v>
      </c>
    </row>
    <row r="727" spans="1:12" x14ac:dyDescent="0.25">
      <c r="A727" s="12" t="s">
        <v>239</v>
      </c>
      <c r="B727" s="13" t="s">
        <v>240</v>
      </c>
      <c r="C727" s="31">
        <v>40.5</v>
      </c>
      <c r="D727" s="31">
        <v>0</v>
      </c>
      <c r="E727" s="31">
        <v>0</v>
      </c>
      <c r="F727" s="31">
        <v>0</v>
      </c>
      <c r="G727" s="31">
        <v>0</v>
      </c>
      <c r="H727" s="31">
        <v>0</v>
      </c>
      <c r="I727" s="31">
        <v>0</v>
      </c>
      <c r="J727" s="31">
        <v>0</v>
      </c>
      <c r="K727" s="33"/>
      <c r="L727" s="91">
        <f t="shared" si="18"/>
        <v>40.5</v>
      </c>
    </row>
    <row r="728" spans="1:12" x14ac:dyDescent="0.25">
      <c r="A728" s="12" t="s">
        <v>241</v>
      </c>
      <c r="B728" s="13" t="s">
        <v>242</v>
      </c>
      <c r="C728" s="31">
        <v>0</v>
      </c>
      <c r="D728" s="31">
        <v>0</v>
      </c>
      <c r="E728" s="31">
        <v>0</v>
      </c>
      <c r="F728" s="31">
        <v>0</v>
      </c>
      <c r="G728" s="31">
        <v>0</v>
      </c>
      <c r="H728" s="31">
        <v>0</v>
      </c>
      <c r="I728" s="31">
        <v>0</v>
      </c>
      <c r="J728" s="31">
        <v>221</v>
      </c>
      <c r="K728" s="33" t="s">
        <v>244</v>
      </c>
      <c r="L728" s="91">
        <f t="shared" si="18"/>
        <v>221</v>
      </c>
    </row>
    <row r="729" spans="1:12" x14ac:dyDescent="0.25">
      <c r="A729" s="12" t="s">
        <v>243</v>
      </c>
      <c r="B729" s="13" t="s">
        <v>293</v>
      </c>
      <c r="C729" s="31">
        <v>0</v>
      </c>
      <c r="D729" s="31">
        <v>0</v>
      </c>
      <c r="E729" s="31">
        <v>45.4</v>
      </c>
      <c r="F729" s="31">
        <v>0</v>
      </c>
      <c r="G729" s="31">
        <v>59.28</v>
      </c>
      <c r="H729" s="31">
        <v>0</v>
      </c>
      <c r="I729" s="31">
        <v>0</v>
      </c>
      <c r="J729" s="31">
        <v>0</v>
      </c>
      <c r="K729" s="33"/>
      <c r="L729" s="91">
        <f t="shared" si="18"/>
        <v>104.68</v>
      </c>
    </row>
    <row r="730" spans="1:12" x14ac:dyDescent="0.25">
      <c r="A730" s="14" t="s">
        <v>287</v>
      </c>
      <c r="B730" s="13" t="s">
        <v>291</v>
      </c>
      <c r="C730" s="35">
        <v>0</v>
      </c>
      <c r="D730" s="35">
        <v>0</v>
      </c>
      <c r="E730" s="35">
        <v>113.26</v>
      </c>
      <c r="F730" s="36">
        <v>0</v>
      </c>
      <c r="G730" s="35">
        <v>158.44</v>
      </c>
      <c r="H730" s="35">
        <v>0</v>
      </c>
      <c r="I730" s="35">
        <v>0</v>
      </c>
      <c r="J730" s="35">
        <v>0</v>
      </c>
      <c r="K730" s="30"/>
      <c r="L730" s="91">
        <f t="shared" si="18"/>
        <v>271.7</v>
      </c>
    </row>
    <row r="731" spans="1:12" x14ac:dyDescent="0.25">
      <c r="A731" s="14" t="s">
        <v>288</v>
      </c>
      <c r="B731" s="13" t="s">
        <v>291</v>
      </c>
      <c r="C731" s="35">
        <v>0</v>
      </c>
      <c r="D731" s="35">
        <v>15.3</v>
      </c>
      <c r="E731" s="35">
        <v>6.5</v>
      </c>
      <c r="F731" s="36">
        <v>0</v>
      </c>
      <c r="G731" s="35">
        <v>0</v>
      </c>
      <c r="H731" s="35">
        <v>0</v>
      </c>
      <c r="I731" s="35">
        <v>0</v>
      </c>
      <c r="J731" s="35">
        <v>0</v>
      </c>
      <c r="K731" s="30"/>
      <c r="L731" s="91">
        <f t="shared" si="18"/>
        <v>21.8</v>
      </c>
    </row>
    <row r="732" spans="1:12" x14ac:dyDescent="0.25">
      <c r="A732" s="14" t="s">
        <v>286</v>
      </c>
      <c r="B732" s="13" t="s">
        <v>292</v>
      </c>
      <c r="C732" s="35">
        <v>0</v>
      </c>
      <c r="D732" s="35">
        <v>0</v>
      </c>
      <c r="E732" s="35">
        <v>0</v>
      </c>
      <c r="F732" s="36">
        <v>0</v>
      </c>
      <c r="G732" s="35">
        <v>0</v>
      </c>
      <c r="H732" s="35">
        <v>0</v>
      </c>
      <c r="I732" s="35">
        <v>0</v>
      </c>
      <c r="J732" s="35">
        <v>3</v>
      </c>
      <c r="K732" s="33" t="s">
        <v>118</v>
      </c>
      <c r="L732" s="91">
        <f t="shared" si="18"/>
        <v>3</v>
      </c>
    </row>
    <row r="733" spans="1:12" x14ac:dyDescent="0.25">
      <c r="A733" s="14" t="s">
        <v>289</v>
      </c>
      <c r="B733" s="13" t="s">
        <v>290</v>
      </c>
      <c r="C733" s="35">
        <v>0</v>
      </c>
      <c r="D733" s="35">
        <v>0</v>
      </c>
      <c r="E733" s="35">
        <v>9.5</v>
      </c>
      <c r="F733" s="36">
        <v>0</v>
      </c>
      <c r="G733" s="35">
        <v>0</v>
      </c>
      <c r="H733" s="35">
        <v>29.85</v>
      </c>
      <c r="I733" s="35">
        <v>0</v>
      </c>
      <c r="J733" s="35">
        <v>3</v>
      </c>
      <c r="K733" s="33" t="s">
        <v>118</v>
      </c>
      <c r="L733" s="91">
        <f t="shared" si="18"/>
        <v>42.35</v>
      </c>
    </row>
    <row r="734" spans="1:12" x14ac:dyDescent="0.25">
      <c r="A734" s="14" t="s">
        <v>351</v>
      </c>
      <c r="B734" s="13" t="s">
        <v>356</v>
      </c>
      <c r="C734" s="35">
        <v>0</v>
      </c>
      <c r="D734" s="35">
        <v>0</v>
      </c>
      <c r="E734" s="35">
        <v>110.92</v>
      </c>
      <c r="F734" s="36">
        <v>0</v>
      </c>
      <c r="G734" s="35">
        <v>80.11</v>
      </c>
      <c r="H734" s="35">
        <v>0</v>
      </c>
      <c r="I734" s="35">
        <v>0</v>
      </c>
      <c r="J734" s="35">
        <v>10.5</v>
      </c>
      <c r="K734" s="33" t="s">
        <v>357</v>
      </c>
      <c r="L734" s="91">
        <f t="shared" si="18"/>
        <v>201.53</v>
      </c>
    </row>
    <row r="735" spans="1:12" s="13" customFormat="1" x14ac:dyDescent="0.25">
      <c r="A735" s="14" t="s">
        <v>569</v>
      </c>
      <c r="B735" s="13" t="s">
        <v>570</v>
      </c>
      <c r="C735" s="23">
        <v>0</v>
      </c>
      <c r="D735" s="23">
        <v>49</v>
      </c>
      <c r="E735" s="23">
        <v>0</v>
      </c>
      <c r="F735" s="29">
        <v>0</v>
      </c>
      <c r="G735" s="23">
        <v>0</v>
      </c>
      <c r="H735" s="23">
        <v>0</v>
      </c>
      <c r="I735" s="23">
        <v>0</v>
      </c>
      <c r="J735" s="23">
        <v>0</v>
      </c>
      <c r="K735" s="30"/>
      <c r="L735" s="91">
        <f t="shared" si="18"/>
        <v>49</v>
      </c>
    </row>
    <row r="736" spans="1:12" ht="30" x14ac:dyDescent="0.25">
      <c r="A736" s="14" t="s">
        <v>379</v>
      </c>
      <c r="B736" s="13" t="s">
        <v>415</v>
      </c>
      <c r="C736" s="35">
        <v>0</v>
      </c>
      <c r="D736" s="35">
        <v>0</v>
      </c>
      <c r="E736" s="35">
        <v>0</v>
      </c>
      <c r="F736" s="36">
        <v>0</v>
      </c>
      <c r="G736" s="35">
        <v>0</v>
      </c>
      <c r="H736" s="35">
        <v>24</v>
      </c>
      <c r="I736" s="35">
        <v>0</v>
      </c>
      <c r="J736" s="35">
        <v>74.3</v>
      </c>
      <c r="K736" s="20" t="s">
        <v>416</v>
      </c>
      <c r="L736" s="91">
        <f t="shared" si="18"/>
        <v>98.3</v>
      </c>
    </row>
    <row r="737" spans="1:21" ht="30" x14ac:dyDescent="0.25">
      <c r="A737" s="14" t="s">
        <v>362</v>
      </c>
      <c r="B737" s="13" t="s">
        <v>417</v>
      </c>
      <c r="C737" s="35">
        <v>0</v>
      </c>
      <c r="D737" s="35">
        <v>0</v>
      </c>
      <c r="E737" s="35">
        <v>0</v>
      </c>
      <c r="F737" s="36">
        <v>0</v>
      </c>
      <c r="G737" s="35">
        <v>0</v>
      </c>
      <c r="H737" s="35">
        <v>0</v>
      </c>
      <c r="I737" s="35">
        <v>0</v>
      </c>
      <c r="J737" s="35">
        <v>58.05</v>
      </c>
      <c r="K737" s="20" t="s">
        <v>418</v>
      </c>
      <c r="L737" s="91">
        <f t="shared" si="18"/>
        <v>58.05</v>
      </c>
    </row>
    <row r="738" spans="1:21" x14ac:dyDescent="0.25">
      <c r="A738" s="12" t="s">
        <v>362</v>
      </c>
      <c r="B738" s="13" t="s">
        <v>419</v>
      </c>
      <c r="C738" s="35">
        <v>0</v>
      </c>
      <c r="D738" s="35">
        <v>0</v>
      </c>
      <c r="E738" s="35">
        <v>0</v>
      </c>
      <c r="F738" s="36">
        <v>0</v>
      </c>
      <c r="G738" s="35">
        <v>0</v>
      </c>
      <c r="H738" s="35">
        <v>0</v>
      </c>
      <c r="I738" s="35">
        <v>0</v>
      </c>
      <c r="J738" s="35">
        <v>291.13</v>
      </c>
      <c r="K738" s="20" t="s">
        <v>420</v>
      </c>
      <c r="L738" s="91">
        <f t="shared" si="18"/>
        <v>291.13</v>
      </c>
    </row>
    <row r="739" spans="1:21" x14ac:dyDescent="0.25">
      <c r="A739" s="14" t="s">
        <v>421</v>
      </c>
      <c r="B739" s="13" t="s">
        <v>422</v>
      </c>
      <c r="C739" s="35">
        <v>0</v>
      </c>
      <c r="D739" s="35">
        <v>0</v>
      </c>
      <c r="E739" s="35">
        <v>0</v>
      </c>
      <c r="F739" s="36">
        <v>0</v>
      </c>
      <c r="G739" s="35">
        <v>0</v>
      </c>
      <c r="H739" s="35">
        <v>0</v>
      </c>
      <c r="I739" s="35">
        <v>0</v>
      </c>
      <c r="J739" s="35">
        <v>6</v>
      </c>
      <c r="K739" s="20" t="s">
        <v>118</v>
      </c>
      <c r="L739" s="91">
        <f t="shared" si="18"/>
        <v>6</v>
      </c>
    </row>
    <row r="740" spans="1:21" x14ac:dyDescent="0.25">
      <c r="A740" s="14" t="s">
        <v>396</v>
      </c>
      <c r="B740" s="13" t="s">
        <v>423</v>
      </c>
      <c r="C740" s="35">
        <v>0</v>
      </c>
      <c r="D740" s="35">
        <v>0</v>
      </c>
      <c r="E740" s="35">
        <v>0</v>
      </c>
      <c r="F740" s="36">
        <v>0</v>
      </c>
      <c r="G740" s="35">
        <v>16</v>
      </c>
      <c r="H740" s="35">
        <v>0</v>
      </c>
      <c r="I740" s="35">
        <v>0</v>
      </c>
      <c r="J740" s="35">
        <v>0</v>
      </c>
      <c r="K740" s="20"/>
      <c r="L740" s="91">
        <f t="shared" si="18"/>
        <v>16</v>
      </c>
    </row>
    <row r="741" spans="1:21" x14ac:dyDescent="0.25">
      <c r="A741" s="12" t="s">
        <v>424</v>
      </c>
      <c r="B741" s="13" t="s">
        <v>481</v>
      </c>
      <c r="C741" s="35">
        <v>0</v>
      </c>
      <c r="D741" s="35">
        <v>0</v>
      </c>
      <c r="E741" s="35">
        <v>10</v>
      </c>
      <c r="F741" s="36">
        <v>0</v>
      </c>
      <c r="G741" s="35">
        <v>0</v>
      </c>
      <c r="H741" s="35">
        <v>0</v>
      </c>
      <c r="I741" s="35">
        <v>0</v>
      </c>
      <c r="J741" s="35">
        <v>1.5</v>
      </c>
      <c r="K741" s="20" t="s">
        <v>118</v>
      </c>
      <c r="L741" s="91">
        <f t="shared" si="18"/>
        <v>11.5</v>
      </c>
    </row>
    <row r="742" spans="1:21" x14ac:dyDescent="0.25">
      <c r="A742" s="12" t="s">
        <v>482</v>
      </c>
      <c r="B742" s="13" t="s">
        <v>483</v>
      </c>
      <c r="C742" s="35">
        <v>0</v>
      </c>
      <c r="D742" s="35">
        <v>0</v>
      </c>
      <c r="E742" s="35">
        <v>14</v>
      </c>
      <c r="F742" s="36">
        <v>0</v>
      </c>
      <c r="G742" s="35">
        <v>0</v>
      </c>
      <c r="H742" s="35">
        <v>0</v>
      </c>
      <c r="I742" s="35">
        <v>0</v>
      </c>
      <c r="J742" s="35">
        <v>0</v>
      </c>
      <c r="K742" s="30"/>
      <c r="L742" s="91">
        <f t="shared" si="18"/>
        <v>14</v>
      </c>
    </row>
    <row r="743" spans="1:21" x14ac:dyDescent="0.25">
      <c r="A743" s="12" t="s">
        <v>459</v>
      </c>
      <c r="B743" s="13" t="s">
        <v>484</v>
      </c>
      <c r="C743" s="35">
        <v>0</v>
      </c>
      <c r="D743" s="35">
        <v>0</v>
      </c>
      <c r="E743" s="35">
        <v>8</v>
      </c>
      <c r="F743" s="36">
        <v>0</v>
      </c>
      <c r="G743" s="35">
        <v>0</v>
      </c>
      <c r="H743" s="35">
        <v>0</v>
      </c>
      <c r="I743" s="35">
        <v>0</v>
      </c>
      <c r="J743" s="35">
        <v>0</v>
      </c>
      <c r="K743" s="30"/>
      <c r="L743" s="91">
        <f t="shared" si="18"/>
        <v>8</v>
      </c>
    </row>
    <row r="744" spans="1:21" x14ac:dyDescent="0.25">
      <c r="A744" s="12" t="s">
        <v>485</v>
      </c>
      <c r="B744" s="13" t="s">
        <v>486</v>
      </c>
      <c r="C744" s="35">
        <v>0</v>
      </c>
      <c r="D744" s="35">
        <v>0</v>
      </c>
      <c r="E744" s="35">
        <v>10.5</v>
      </c>
      <c r="F744" s="36">
        <v>0</v>
      </c>
      <c r="G744" s="35">
        <v>9.0500000000000007</v>
      </c>
      <c r="H744" s="35">
        <v>0</v>
      </c>
      <c r="I744" s="35">
        <v>6.6</v>
      </c>
      <c r="J744" s="35">
        <v>2.4</v>
      </c>
      <c r="K744" s="33" t="s">
        <v>118</v>
      </c>
      <c r="L744" s="91">
        <f t="shared" si="18"/>
        <v>28.549999999999997</v>
      </c>
    </row>
    <row r="745" spans="1:21" x14ac:dyDescent="0.25">
      <c r="A745" s="14" t="s">
        <v>523</v>
      </c>
      <c r="B745" s="13" t="s">
        <v>524</v>
      </c>
      <c r="C745" s="23">
        <v>0</v>
      </c>
      <c r="D745" s="23">
        <v>0</v>
      </c>
      <c r="E745" s="23">
        <v>0</v>
      </c>
      <c r="F745" s="29">
        <v>0</v>
      </c>
      <c r="G745" s="23">
        <v>0</v>
      </c>
      <c r="H745" s="23">
        <v>0</v>
      </c>
      <c r="I745" s="23">
        <v>0</v>
      </c>
      <c r="J745" s="23">
        <v>29</v>
      </c>
      <c r="K745" s="33" t="s">
        <v>525</v>
      </c>
      <c r="L745" s="91">
        <f t="shared" si="18"/>
        <v>29</v>
      </c>
    </row>
    <row r="746" spans="1:21" x14ac:dyDescent="0.25">
      <c r="A746" s="14" t="s">
        <v>523</v>
      </c>
      <c r="B746" s="13" t="s">
        <v>526</v>
      </c>
      <c r="C746" s="23">
        <v>0</v>
      </c>
      <c r="D746" s="23">
        <v>0</v>
      </c>
      <c r="E746" s="23">
        <v>38</v>
      </c>
      <c r="F746" s="29">
        <v>0</v>
      </c>
      <c r="G746" s="23">
        <v>0</v>
      </c>
      <c r="H746" s="23">
        <v>0</v>
      </c>
      <c r="I746" s="23">
        <v>0</v>
      </c>
      <c r="J746" s="23">
        <v>0</v>
      </c>
      <c r="K746" s="33"/>
      <c r="L746" s="91">
        <f t="shared" si="18"/>
        <v>38</v>
      </c>
    </row>
    <row r="747" spans="1:21" x14ac:dyDescent="0.25">
      <c r="A747" s="14" t="s">
        <v>527</v>
      </c>
      <c r="B747" s="13" t="s">
        <v>528</v>
      </c>
      <c r="C747" s="23">
        <v>0</v>
      </c>
      <c r="D747" s="23">
        <v>5.9</v>
      </c>
      <c r="E747" s="23">
        <v>0</v>
      </c>
      <c r="F747" s="29">
        <v>0</v>
      </c>
      <c r="G747" s="23">
        <v>0</v>
      </c>
      <c r="H747" s="23">
        <v>0</v>
      </c>
      <c r="I747" s="23">
        <v>0</v>
      </c>
      <c r="J747" s="23">
        <v>0</v>
      </c>
      <c r="K747" s="33"/>
      <c r="L747" s="91">
        <f t="shared" si="18"/>
        <v>5.9</v>
      </c>
    </row>
    <row r="748" spans="1:21" x14ac:dyDescent="0.25">
      <c r="A748" s="14" t="s">
        <v>529</v>
      </c>
      <c r="B748" s="13" t="s">
        <v>530</v>
      </c>
      <c r="C748" s="23">
        <v>0</v>
      </c>
      <c r="D748" s="23">
        <v>0</v>
      </c>
      <c r="E748" s="23">
        <v>6</v>
      </c>
      <c r="F748" s="29">
        <v>0</v>
      </c>
      <c r="G748" s="23">
        <v>6.9</v>
      </c>
      <c r="H748" s="23">
        <v>0</v>
      </c>
      <c r="I748" s="23">
        <v>0</v>
      </c>
      <c r="J748" s="23">
        <v>0</v>
      </c>
      <c r="K748" s="33"/>
      <c r="L748" s="91">
        <f t="shared" si="18"/>
        <v>12.9</v>
      </c>
    </row>
    <row r="749" spans="1:21" x14ac:dyDescent="0.25">
      <c r="A749" s="14" t="s">
        <v>531</v>
      </c>
      <c r="B749" s="13" t="s">
        <v>532</v>
      </c>
      <c r="C749" s="23">
        <v>0</v>
      </c>
      <c r="D749" s="23">
        <v>0</v>
      </c>
      <c r="E749" s="23">
        <v>58.97</v>
      </c>
      <c r="F749" s="29">
        <v>0</v>
      </c>
      <c r="G749" s="29">
        <v>35.57</v>
      </c>
      <c r="H749" s="23">
        <v>0</v>
      </c>
      <c r="I749" s="23">
        <v>0</v>
      </c>
      <c r="J749" s="23">
        <v>3</v>
      </c>
      <c r="K749" s="33" t="s">
        <v>118</v>
      </c>
      <c r="L749" s="91">
        <f t="shared" si="18"/>
        <v>97.539999999999992</v>
      </c>
    </row>
    <row r="750" spans="1:21" x14ac:dyDescent="0.25">
      <c r="A750" s="14" t="s">
        <v>533</v>
      </c>
      <c r="B750" s="13" t="s">
        <v>534</v>
      </c>
      <c r="C750" s="23">
        <v>0</v>
      </c>
      <c r="D750" s="23">
        <v>0</v>
      </c>
      <c r="E750" s="23">
        <v>0</v>
      </c>
      <c r="F750" s="29">
        <v>0</v>
      </c>
      <c r="G750" s="23">
        <v>0</v>
      </c>
      <c r="H750" s="23">
        <v>0</v>
      </c>
      <c r="I750" s="23">
        <v>0</v>
      </c>
      <c r="J750" s="23">
        <v>3</v>
      </c>
      <c r="K750" s="33" t="s">
        <v>118</v>
      </c>
      <c r="L750" s="91">
        <f t="shared" si="18"/>
        <v>3</v>
      </c>
    </row>
    <row r="751" spans="1:21" x14ac:dyDescent="0.25">
      <c r="A751" s="14" t="s">
        <v>535</v>
      </c>
      <c r="B751" s="13" t="s">
        <v>536</v>
      </c>
      <c r="C751" s="23">
        <v>0</v>
      </c>
      <c r="D751" s="23">
        <v>0</v>
      </c>
      <c r="E751" s="23">
        <v>120.92</v>
      </c>
      <c r="F751" s="29">
        <v>437.66</v>
      </c>
      <c r="G751" s="23">
        <v>0</v>
      </c>
      <c r="H751" s="23">
        <v>0</v>
      </c>
      <c r="I751" s="23">
        <v>0</v>
      </c>
      <c r="J751" s="23">
        <v>29</v>
      </c>
      <c r="K751" s="33" t="s">
        <v>537</v>
      </c>
      <c r="L751" s="91">
        <f t="shared" si="18"/>
        <v>587.58000000000004</v>
      </c>
    </row>
    <row r="752" spans="1:21" s="54" customFormat="1" ht="15.6" x14ac:dyDescent="0.3">
      <c r="A752" s="12" t="s">
        <v>567</v>
      </c>
      <c r="B752" s="13" t="s">
        <v>578</v>
      </c>
      <c r="C752" s="23">
        <v>0</v>
      </c>
      <c r="D752" s="23">
        <v>0</v>
      </c>
      <c r="E752" s="23">
        <v>16.5</v>
      </c>
      <c r="F752" s="29">
        <v>0</v>
      </c>
      <c r="G752" s="23">
        <v>0</v>
      </c>
      <c r="H752" s="23">
        <v>0</v>
      </c>
      <c r="I752" s="23">
        <v>0</v>
      </c>
      <c r="J752" s="23">
        <v>0</v>
      </c>
      <c r="K752" s="30"/>
      <c r="L752" s="91">
        <f t="shared" si="18"/>
        <v>16.5</v>
      </c>
      <c r="M752" s="13" t="s">
        <v>568</v>
      </c>
      <c r="N752" s="13"/>
      <c r="O752" s="13"/>
      <c r="P752" s="13"/>
      <c r="Q752" s="13"/>
      <c r="R752" s="13"/>
      <c r="S752" s="13"/>
      <c r="T752" s="13"/>
      <c r="U752" s="13"/>
    </row>
    <row r="753" spans="1:12" s="13" customFormat="1" x14ac:dyDescent="0.25">
      <c r="A753" s="14" t="s">
        <v>571</v>
      </c>
      <c r="B753" s="13" t="s">
        <v>579</v>
      </c>
      <c r="C753" s="23">
        <v>0</v>
      </c>
      <c r="D753" s="23">
        <v>0</v>
      </c>
      <c r="E753" s="23">
        <v>0</v>
      </c>
      <c r="F753" s="29">
        <v>0</v>
      </c>
      <c r="G753" s="23">
        <v>0</v>
      </c>
      <c r="H753" s="23">
        <v>14.2</v>
      </c>
      <c r="I753" s="23">
        <v>0</v>
      </c>
      <c r="J753" s="23">
        <v>0</v>
      </c>
      <c r="K753" s="30"/>
      <c r="L753" s="91">
        <f t="shared" si="18"/>
        <v>14.2</v>
      </c>
    </row>
    <row r="754" spans="1:12" s="13" customFormat="1" x14ac:dyDescent="0.25">
      <c r="A754" s="14" t="s">
        <v>572</v>
      </c>
      <c r="B754" s="13" t="s">
        <v>580</v>
      </c>
      <c r="C754" s="23">
        <v>0</v>
      </c>
      <c r="D754" s="23">
        <v>0</v>
      </c>
      <c r="E754" s="23">
        <v>5.3</v>
      </c>
      <c r="F754" s="29">
        <v>0</v>
      </c>
      <c r="G754" s="23">
        <v>0</v>
      </c>
      <c r="H754" s="23">
        <v>0</v>
      </c>
      <c r="I754" s="23">
        <v>0</v>
      </c>
      <c r="J754" s="23">
        <v>5.6</v>
      </c>
      <c r="K754" s="30"/>
      <c r="L754" s="91">
        <f t="shared" si="18"/>
        <v>10.899999999999999</v>
      </c>
    </row>
    <row r="755" spans="1:12" s="13" customFormat="1" x14ac:dyDescent="0.25">
      <c r="A755" s="12" t="s">
        <v>573</v>
      </c>
      <c r="B755" s="13" t="s">
        <v>581</v>
      </c>
      <c r="C755" s="23">
        <v>0</v>
      </c>
      <c r="D755" s="23">
        <v>0</v>
      </c>
      <c r="E755" s="23">
        <v>10</v>
      </c>
      <c r="F755" s="29">
        <v>0</v>
      </c>
      <c r="G755" s="23">
        <v>0</v>
      </c>
      <c r="H755" s="23">
        <v>0</v>
      </c>
      <c r="I755" s="23">
        <v>0</v>
      </c>
      <c r="J755" s="23">
        <v>0</v>
      </c>
      <c r="K755" s="30"/>
      <c r="L755" s="91">
        <f t="shared" si="18"/>
        <v>10</v>
      </c>
    </row>
    <row r="756" spans="1:12" s="74" customFormat="1" x14ac:dyDescent="0.25">
      <c r="A756" s="83" t="s">
        <v>833</v>
      </c>
      <c r="B756" s="81" t="s">
        <v>881</v>
      </c>
      <c r="C756" s="84">
        <v>0</v>
      </c>
      <c r="D756" s="84">
        <v>0</v>
      </c>
      <c r="E756" s="84">
        <v>5</v>
      </c>
      <c r="F756" s="85">
        <v>0</v>
      </c>
      <c r="G756" s="84">
        <v>0</v>
      </c>
      <c r="H756" s="84">
        <v>0</v>
      </c>
      <c r="I756" s="84">
        <v>0</v>
      </c>
      <c r="J756" s="84">
        <v>0</v>
      </c>
      <c r="K756" s="82"/>
      <c r="L756" s="91">
        <f t="shared" si="18"/>
        <v>5</v>
      </c>
    </row>
    <row r="757" spans="1:12" s="74" customFormat="1" x14ac:dyDescent="0.25">
      <c r="A757" s="83" t="s">
        <v>837</v>
      </c>
      <c r="B757" s="81" t="s">
        <v>882</v>
      </c>
      <c r="C757" s="84">
        <v>0</v>
      </c>
      <c r="D757" s="84">
        <v>0</v>
      </c>
      <c r="E757" s="84">
        <v>0</v>
      </c>
      <c r="F757" s="85">
        <v>0</v>
      </c>
      <c r="G757" s="84">
        <v>21.2</v>
      </c>
      <c r="H757" s="84">
        <v>0</v>
      </c>
      <c r="I757" s="84">
        <v>0</v>
      </c>
      <c r="J757" s="84">
        <v>0</v>
      </c>
      <c r="K757" s="82"/>
      <c r="L757" s="91">
        <f t="shared" si="18"/>
        <v>21.2</v>
      </c>
    </row>
    <row r="758" spans="1:12" s="74" customFormat="1" x14ac:dyDescent="0.25">
      <c r="A758" s="80" t="s">
        <v>883</v>
      </c>
      <c r="B758" s="81" t="s">
        <v>884</v>
      </c>
      <c r="C758" s="84">
        <v>0</v>
      </c>
      <c r="D758" s="84">
        <v>0</v>
      </c>
      <c r="E758" s="84">
        <v>40</v>
      </c>
      <c r="F758" s="85">
        <v>0</v>
      </c>
      <c r="G758" s="84">
        <v>13.35</v>
      </c>
      <c r="H758" s="84">
        <v>0</v>
      </c>
      <c r="I758" s="84">
        <v>0</v>
      </c>
      <c r="J758" s="84">
        <v>0</v>
      </c>
      <c r="K758" s="82"/>
      <c r="L758" s="91">
        <f t="shared" si="18"/>
        <v>53.35</v>
      </c>
    </row>
    <row r="759" spans="1:12" s="74" customFormat="1" x14ac:dyDescent="0.25">
      <c r="A759" s="80" t="s">
        <v>885</v>
      </c>
      <c r="B759" s="81" t="s">
        <v>886</v>
      </c>
      <c r="C759" s="84">
        <v>64.349999999999994</v>
      </c>
      <c r="D759" s="84">
        <v>0</v>
      </c>
      <c r="E759" s="84">
        <v>9</v>
      </c>
      <c r="F759" s="85">
        <v>0</v>
      </c>
      <c r="G759" s="84">
        <v>0</v>
      </c>
      <c r="H759" s="84">
        <v>0</v>
      </c>
      <c r="I759" s="84">
        <v>0</v>
      </c>
      <c r="J759" s="84">
        <v>4.2</v>
      </c>
      <c r="K759" s="86" t="s">
        <v>118</v>
      </c>
      <c r="L759" s="91">
        <f t="shared" si="18"/>
        <v>77.55</v>
      </c>
    </row>
    <row r="760" spans="1:12" s="74" customFormat="1" ht="15.6" x14ac:dyDescent="0.3">
      <c r="A760" s="83" t="s">
        <v>887</v>
      </c>
      <c r="B760" s="81" t="s">
        <v>888</v>
      </c>
      <c r="C760" s="84">
        <v>0</v>
      </c>
      <c r="D760" s="84">
        <v>0</v>
      </c>
      <c r="E760" s="84">
        <v>110.44</v>
      </c>
      <c r="F760" s="85">
        <v>0</v>
      </c>
      <c r="G760" s="84">
        <v>15.42</v>
      </c>
      <c r="H760" s="84">
        <v>0</v>
      </c>
      <c r="I760" s="84">
        <v>0</v>
      </c>
      <c r="J760" s="84">
        <v>0</v>
      </c>
      <c r="K760" s="87"/>
      <c r="L760" s="91">
        <f t="shared" si="18"/>
        <v>125.86</v>
      </c>
    </row>
    <row r="761" spans="1:12" s="13" customFormat="1" x14ac:dyDescent="0.25">
      <c r="A761" s="12"/>
      <c r="C761" s="23"/>
      <c r="D761" s="23"/>
      <c r="E761" s="23"/>
      <c r="F761" s="29"/>
      <c r="G761" s="23"/>
      <c r="H761" s="23"/>
      <c r="I761" s="23"/>
      <c r="J761" s="23"/>
      <c r="K761" s="30"/>
      <c r="L761" s="91">
        <f t="shared" si="18"/>
        <v>0</v>
      </c>
    </row>
    <row r="762" spans="1:12" s="13" customFormat="1" ht="15.6" x14ac:dyDescent="0.3">
      <c r="A762" s="43" t="s">
        <v>368</v>
      </c>
      <c r="C762" s="23"/>
      <c r="D762" s="23"/>
      <c r="E762" s="23"/>
      <c r="F762" s="29"/>
      <c r="G762" s="23"/>
      <c r="H762" s="23"/>
      <c r="I762" s="23"/>
      <c r="J762" s="23"/>
      <c r="K762" s="30"/>
      <c r="L762" s="91">
        <f t="shared" si="18"/>
        <v>0</v>
      </c>
    </row>
    <row r="763" spans="1:12" s="13" customFormat="1" x14ac:dyDescent="0.25">
      <c r="A763" s="12" t="s">
        <v>584</v>
      </c>
      <c r="B763" s="13" t="s">
        <v>585</v>
      </c>
      <c r="C763" s="23">
        <v>0</v>
      </c>
      <c r="D763" s="23">
        <v>0</v>
      </c>
      <c r="E763" s="23">
        <v>0</v>
      </c>
      <c r="F763" s="29">
        <v>0</v>
      </c>
      <c r="G763" s="23">
        <v>0</v>
      </c>
      <c r="H763" s="23">
        <v>36.700000000000003</v>
      </c>
      <c r="I763" s="23">
        <v>0</v>
      </c>
      <c r="J763" s="23">
        <v>0</v>
      </c>
      <c r="K763" s="30"/>
      <c r="L763" s="91">
        <f t="shared" si="18"/>
        <v>36.700000000000003</v>
      </c>
    </row>
    <row r="764" spans="1:12" s="13" customFormat="1" x14ac:dyDescent="0.25">
      <c r="A764" s="13" t="s">
        <v>586</v>
      </c>
      <c r="B764" s="55" t="s">
        <v>591</v>
      </c>
      <c r="C764" s="23">
        <v>0</v>
      </c>
      <c r="D764" s="23">
        <v>0</v>
      </c>
      <c r="E764" s="23">
        <v>0</v>
      </c>
      <c r="F764" s="29">
        <v>0</v>
      </c>
      <c r="G764" s="23">
        <v>0</v>
      </c>
      <c r="H764" s="23">
        <v>25.9</v>
      </c>
      <c r="I764" s="23">
        <v>0</v>
      </c>
      <c r="J764" s="23">
        <v>0</v>
      </c>
      <c r="K764" s="30"/>
      <c r="L764" s="91">
        <f t="shared" si="18"/>
        <v>25.9</v>
      </c>
    </row>
    <row r="765" spans="1:12" s="13" customFormat="1" x14ac:dyDescent="0.25">
      <c r="A765" s="13" t="s">
        <v>587</v>
      </c>
      <c r="B765" s="55" t="s">
        <v>590</v>
      </c>
      <c r="C765" s="23">
        <v>0</v>
      </c>
      <c r="D765" s="23">
        <v>0</v>
      </c>
      <c r="E765" s="23">
        <v>0</v>
      </c>
      <c r="F765" s="29">
        <v>0</v>
      </c>
      <c r="G765" s="23">
        <v>12.17</v>
      </c>
      <c r="H765" s="23">
        <v>0</v>
      </c>
      <c r="I765" s="23">
        <v>0</v>
      </c>
      <c r="J765" s="23">
        <v>0</v>
      </c>
      <c r="K765" s="30"/>
      <c r="L765" s="91">
        <f t="shared" si="18"/>
        <v>12.17</v>
      </c>
    </row>
    <row r="766" spans="1:12" s="13" customFormat="1" x14ac:dyDescent="0.25">
      <c r="A766" s="13" t="s">
        <v>588</v>
      </c>
      <c r="B766" s="55" t="s">
        <v>592</v>
      </c>
      <c r="C766" s="23">
        <v>0</v>
      </c>
      <c r="D766" s="23">
        <v>0</v>
      </c>
      <c r="E766" s="23">
        <v>0</v>
      </c>
      <c r="F766" s="29">
        <v>0</v>
      </c>
      <c r="G766" s="23">
        <v>22.69</v>
      </c>
      <c r="H766" s="23">
        <v>0</v>
      </c>
      <c r="I766" s="23">
        <v>0</v>
      </c>
      <c r="J766" s="23">
        <v>0</v>
      </c>
      <c r="K766" s="30"/>
      <c r="L766" s="91">
        <f t="shared" si="18"/>
        <v>22.69</v>
      </c>
    </row>
    <row r="767" spans="1:12" s="13" customFormat="1" x14ac:dyDescent="0.25">
      <c r="A767" s="13" t="s">
        <v>588</v>
      </c>
      <c r="B767" s="55" t="s">
        <v>593</v>
      </c>
      <c r="C767" s="23">
        <v>0</v>
      </c>
      <c r="D767" s="23">
        <v>0</v>
      </c>
      <c r="E767" s="23">
        <v>0</v>
      </c>
      <c r="F767" s="29">
        <v>0</v>
      </c>
      <c r="G767" s="23">
        <v>21.75</v>
      </c>
      <c r="H767" s="23">
        <v>0</v>
      </c>
      <c r="I767" s="23">
        <v>0</v>
      </c>
      <c r="J767" s="23">
        <v>0</v>
      </c>
      <c r="K767" s="30"/>
      <c r="L767" s="91">
        <f t="shared" si="18"/>
        <v>21.75</v>
      </c>
    </row>
    <row r="768" spans="1:12" s="13" customFormat="1" x14ac:dyDescent="0.25">
      <c r="A768" s="13" t="s">
        <v>569</v>
      </c>
      <c r="B768" s="13" t="s">
        <v>594</v>
      </c>
      <c r="C768" s="23">
        <v>0</v>
      </c>
      <c r="D768" s="23">
        <v>0</v>
      </c>
      <c r="E768" s="23">
        <v>0</v>
      </c>
      <c r="F768" s="29">
        <v>0</v>
      </c>
      <c r="G768" s="23">
        <v>28.74</v>
      </c>
      <c r="H768" s="23">
        <v>0</v>
      </c>
      <c r="I768" s="23">
        <v>0</v>
      </c>
      <c r="J768" s="23">
        <v>0</v>
      </c>
      <c r="K768" s="30"/>
      <c r="L768" s="91">
        <f t="shared" si="18"/>
        <v>28.74</v>
      </c>
    </row>
    <row r="769" spans="1:12" s="13" customFormat="1" x14ac:dyDescent="0.25">
      <c r="A769" s="13" t="s">
        <v>589</v>
      </c>
      <c r="B769" s="55" t="s">
        <v>595</v>
      </c>
      <c r="C769" s="23">
        <v>0</v>
      </c>
      <c r="D769" s="23">
        <v>0</v>
      </c>
      <c r="E769" s="23">
        <v>0</v>
      </c>
      <c r="F769" s="23">
        <v>497</v>
      </c>
      <c r="G769" s="23">
        <v>0</v>
      </c>
      <c r="H769" s="23">
        <v>0</v>
      </c>
      <c r="I769" s="23">
        <v>0</v>
      </c>
      <c r="J769" s="23">
        <v>0</v>
      </c>
      <c r="K769" s="30"/>
      <c r="L769" s="91">
        <f t="shared" si="18"/>
        <v>497</v>
      </c>
    </row>
    <row r="770" spans="1:12" s="13" customFormat="1" x14ac:dyDescent="0.25">
      <c r="A770" s="13" t="s">
        <v>589</v>
      </c>
      <c r="B770" s="55" t="s">
        <v>596</v>
      </c>
      <c r="C770" s="23">
        <v>0</v>
      </c>
      <c r="D770" s="23">
        <v>0</v>
      </c>
      <c r="E770" s="23">
        <v>0</v>
      </c>
      <c r="F770" s="29">
        <v>0</v>
      </c>
      <c r="G770" s="23">
        <v>8.3699999999999992</v>
      </c>
      <c r="H770" s="23">
        <v>0</v>
      </c>
      <c r="I770" s="23">
        <v>0</v>
      </c>
      <c r="J770" s="23">
        <v>0</v>
      </c>
      <c r="K770" s="30"/>
      <c r="L770" s="91">
        <f t="shared" si="18"/>
        <v>8.3699999999999992</v>
      </c>
    </row>
    <row r="771" spans="1:12" s="13" customFormat="1" x14ac:dyDescent="0.25">
      <c r="A771" s="13" t="s">
        <v>597</v>
      </c>
      <c r="B771" s="55" t="s">
        <v>601</v>
      </c>
      <c r="C771" s="23">
        <v>0</v>
      </c>
      <c r="D771" s="23">
        <v>0</v>
      </c>
      <c r="E771" s="23">
        <v>0</v>
      </c>
      <c r="F771" s="23">
        <v>0</v>
      </c>
      <c r="G771" s="56">
        <v>11.31</v>
      </c>
      <c r="H771" s="23">
        <v>0</v>
      </c>
      <c r="I771" s="23">
        <v>0</v>
      </c>
      <c r="J771" s="23">
        <v>0</v>
      </c>
      <c r="K771" s="30"/>
      <c r="L771" s="91">
        <f t="shared" si="18"/>
        <v>11.31</v>
      </c>
    </row>
    <row r="772" spans="1:12" s="13" customFormat="1" x14ac:dyDescent="0.25">
      <c r="A772" s="13" t="s">
        <v>598</v>
      </c>
      <c r="B772" s="55" t="s">
        <v>602</v>
      </c>
      <c r="C772" s="23">
        <v>0</v>
      </c>
      <c r="D772" s="23">
        <v>0</v>
      </c>
      <c r="E772" s="23">
        <v>0</v>
      </c>
      <c r="F772" s="23">
        <v>0</v>
      </c>
      <c r="G772" s="23">
        <v>0</v>
      </c>
      <c r="H772" s="56">
        <v>104.63</v>
      </c>
      <c r="I772" s="23">
        <v>0</v>
      </c>
      <c r="J772" s="23">
        <v>0</v>
      </c>
      <c r="K772" s="30"/>
      <c r="L772" s="91">
        <f t="shared" si="18"/>
        <v>104.63</v>
      </c>
    </row>
    <row r="773" spans="1:12" s="13" customFormat="1" x14ac:dyDescent="0.25">
      <c r="A773" s="13" t="s">
        <v>599</v>
      </c>
      <c r="B773" s="55" t="s">
        <v>603</v>
      </c>
      <c r="C773" s="23">
        <v>0</v>
      </c>
      <c r="D773" s="23">
        <v>0</v>
      </c>
      <c r="E773" s="23">
        <v>0</v>
      </c>
      <c r="F773" s="23">
        <v>0</v>
      </c>
      <c r="G773" s="56">
        <v>61.34</v>
      </c>
      <c r="H773" s="23">
        <v>0</v>
      </c>
      <c r="I773" s="23">
        <v>0</v>
      </c>
      <c r="J773" s="23">
        <v>0</v>
      </c>
      <c r="K773" s="30"/>
      <c r="L773" s="91">
        <f t="shared" si="18"/>
        <v>61.34</v>
      </c>
    </row>
    <row r="774" spans="1:12" s="13" customFormat="1" x14ac:dyDescent="0.25">
      <c r="A774" s="13" t="s">
        <v>600</v>
      </c>
      <c r="B774" s="55" t="s">
        <v>604</v>
      </c>
      <c r="C774" s="23">
        <v>0</v>
      </c>
      <c r="D774" s="23">
        <v>0</v>
      </c>
      <c r="E774" s="23">
        <v>0</v>
      </c>
      <c r="F774" s="23">
        <v>0</v>
      </c>
      <c r="G774" s="56">
        <v>50</v>
      </c>
      <c r="H774" s="23">
        <v>0</v>
      </c>
      <c r="I774" s="23">
        <v>0</v>
      </c>
      <c r="J774" s="23">
        <v>0</v>
      </c>
      <c r="K774" s="30"/>
      <c r="L774" s="91">
        <f t="shared" si="18"/>
        <v>50</v>
      </c>
    </row>
    <row r="775" spans="1:12" s="13" customFormat="1" x14ac:dyDescent="0.25">
      <c r="A775" s="57" t="s">
        <v>572</v>
      </c>
      <c r="B775" s="13" t="s">
        <v>605</v>
      </c>
      <c r="C775" s="23">
        <v>0</v>
      </c>
      <c r="D775" s="23">
        <v>0</v>
      </c>
      <c r="E775" s="23">
        <v>0</v>
      </c>
      <c r="F775" s="23">
        <v>0</v>
      </c>
      <c r="G775" s="23">
        <v>119.85</v>
      </c>
      <c r="H775" s="23">
        <v>0</v>
      </c>
      <c r="I775" s="23">
        <v>0</v>
      </c>
      <c r="J775" s="23">
        <v>0</v>
      </c>
      <c r="K775" s="30"/>
      <c r="L775" s="91">
        <f t="shared" si="18"/>
        <v>119.85</v>
      </c>
    </row>
    <row r="776" spans="1:12" s="13" customFormat="1" x14ac:dyDescent="0.25">
      <c r="A776" s="57" t="s">
        <v>554</v>
      </c>
      <c r="B776" s="13" t="s">
        <v>605</v>
      </c>
      <c r="C776" s="23">
        <v>0</v>
      </c>
      <c r="D776" s="23">
        <v>0</v>
      </c>
      <c r="E776" s="23">
        <v>0</v>
      </c>
      <c r="F776" s="23">
        <v>0</v>
      </c>
      <c r="G776" s="23">
        <v>118.01</v>
      </c>
      <c r="H776" s="23">
        <v>0</v>
      </c>
      <c r="I776" s="23">
        <v>0</v>
      </c>
      <c r="J776" s="23">
        <v>0</v>
      </c>
      <c r="K776" s="30"/>
      <c r="L776" s="91">
        <f t="shared" si="18"/>
        <v>118.01</v>
      </c>
    </row>
    <row r="777" spans="1:12" s="88" customFormat="1" x14ac:dyDescent="0.25">
      <c r="A777" s="57" t="s">
        <v>883</v>
      </c>
      <c r="B777" s="88" t="s">
        <v>1004</v>
      </c>
      <c r="C777" s="91">
        <v>0</v>
      </c>
      <c r="D777" s="91">
        <v>0</v>
      </c>
      <c r="E777" s="91">
        <v>0</v>
      </c>
      <c r="F777" s="91">
        <v>75</v>
      </c>
      <c r="G777" s="91">
        <v>0</v>
      </c>
      <c r="H777" s="91">
        <v>0</v>
      </c>
      <c r="I777" s="91">
        <v>0</v>
      </c>
      <c r="J777" s="91">
        <v>0</v>
      </c>
      <c r="K777" s="82"/>
      <c r="L777" s="91">
        <f t="shared" si="18"/>
        <v>75</v>
      </c>
    </row>
    <row r="778" spans="1:12" s="88" customFormat="1" x14ac:dyDescent="0.25">
      <c r="A778" s="57" t="s">
        <v>999</v>
      </c>
      <c r="B778" s="88" t="s">
        <v>1005</v>
      </c>
      <c r="C778" s="91">
        <v>0</v>
      </c>
      <c r="D778" s="91">
        <v>0</v>
      </c>
      <c r="E778" s="91">
        <v>25</v>
      </c>
      <c r="F778" s="91">
        <v>0</v>
      </c>
      <c r="G778" s="91">
        <v>0</v>
      </c>
      <c r="H778" s="91">
        <v>0</v>
      </c>
      <c r="I778" s="91">
        <v>0</v>
      </c>
      <c r="J778" s="91">
        <v>0</v>
      </c>
      <c r="K778" s="82"/>
      <c r="L778" s="91">
        <f t="shared" si="18"/>
        <v>25</v>
      </c>
    </row>
    <row r="779" spans="1:12" s="88" customFormat="1" x14ac:dyDescent="0.25">
      <c r="A779" s="57" t="s">
        <v>1100</v>
      </c>
      <c r="B779" s="88" t="s">
        <v>1107</v>
      </c>
      <c r="C779" s="91">
        <v>0</v>
      </c>
      <c r="D779" s="91">
        <v>0</v>
      </c>
      <c r="E779" s="91">
        <v>0</v>
      </c>
      <c r="F779" s="91">
        <v>0</v>
      </c>
      <c r="G779" s="91">
        <v>0</v>
      </c>
      <c r="H779" s="91">
        <v>106.01</v>
      </c>
      <c r="I779" s="91">
        <v>0</v>
      </c>
      <c r="J779" s="91">
        <v>0</v>
      </c>
      <c r="K779" s="82"/>
      <c r="L779" s="91">
        <f t="shared" si="18"/>
        <v>106.01</v>
      </c>
    </row>
    <row r="780" spans="1:12" s="88" customFormat="1" x14ac:dyDescent="0.25">
      <c r="A780" s="57" t="s">
        <v>1125</v>
      </c>
      <c r="B780" s="88" t="s">
        <v>1123</v>
      </c>
      <c r="C780" s="91">
        <v>0</v>
      </c>
      <c r="D780" s="91">
        <v>0</v>
      </c>
      <c r="E780" s="91">
        <v>0</v>
      </c>
      <c r="F780" s="91">
        <v>0</v>
      </c>
      <c r="G780" s="91">
        <v>0</v>
      </c>
      <c r="H780" s="91">
        <v>60.5</v>
      </c>
      <c r="I780" s="91">
        <v>0</v>
      </c>
      <c r="J780" s="91">
        <v>0</v>
      </c>
      <c r="K780" s="82"/>
      <c r="L780" s="91">
        <f t="shared" si="18"/>
        <v>60.5</v>
      </c>
    </row>
    <row r="781" spans="1:12" s="88" customFormat="1" x14ac:dyDescent="0.25">
      <c r="A781" s="57" t="s">
        <v>887</v>
      </c>
      <c r="B781" s="88" t="s">
        <v>1124</v>
      </c>
      <c r="C781" s="91">
        <v>0</v>
      </c>
      <c r="D781" s="91">
        <v>0</v>
      </c>
      <c r="E781" s="91">
        <v>0</v>
      </c>
      <c r="F781" s="91">
        <v>0</v>
      </c>
      <c r="G781" s="91">
        <v>8.1</v>
      </c>
      <c r="H781" s="91">
        <v>0</v>
      </c>
      <c r="I781" s="91">
        <v>0</v>
      </c>
      <c r="J781" s="91">
        <v>0</v>
      </c>
      <c r="K781" s="82"/>
      <c r="L781" s="91">
        <f t="shared" si="18"/>
        <v>8.1</v>
      </c>
    </row>
    <row r="782" spans="1:12" s="88" customFormat="1" x14ac:dyDescent="0.25">
      <c r="A782" s="57"/>
      <c r="B782" s="101"/>
      <c r="C782" s="91"/>
      <c r="D782" s="91"/>
      <c r="E782" s="91"/>
      <c r="F782" s="91"/>
      <c r="G782" s="91"/>
      <c r="H782" s="91"/>
      <c r="I782" s="91"/>
      <c r="J782" s="91"/>
      <c r="K782" s="82"/>
      <c r="L782" s="79"/>
    </row>
    <row r="783" spans="1:12" ht="15.6" x14ac:dyDescent="0.3">
      <c r="A783" s="3" t="s">
        <v>25</v>
      </c>
      <c r="C783" s="7">
        <f t="shared" ref="C783:J783" si="19">SUM(C716:C782)</f>
        <v>229.65</v>
      </c>
      <c r="D783" s="7">
        <f t="shared" si="19"/>
        <v>89.100000000000009</v>
      </c>
      <c r="E783" s="7">
        <f t="shared" si="19"/>
        <v>826.21</v>
      </c>
      <c r="F783" s="7">
        <f t="shared" si="19"/>
        <v>1154.6600000000001</v>
      </c>
      <c r="G783" s="7">
        <f t="shared" si="19"/>
        <v>970.65000000000009</v>
      </c>
      <c r="H783" s="7">
        <f t="shared" si="19"/>
        <v>468.49</v>
      </c>
      <c r="I783" s="7">
        <f t="shared" si="19"/>
        <v>6.6</v>
      </c>
      <c r="J783" s="7">
        <f t="shared" si="19"/>
        <v>905.98</v>
      </c>
      <c r="K783" s="8"/>
      <c r="L783" s="7">
        <f>SUM(L716:L782)</f>
        <v>4651.3400000000011</v>
      </c>
    </row>
    <row r="785" spans="1:12" ht="15.6" x14ac:dyDescent="0.3">
      <c r="A785" s="4" t="s">
        <v>12</v>
      </c>
    </row>
    <row r="786" spans="1:12" s="3" customFormat="1" ht="46.8" x14ac:dyDescent="0.3">
      <c r="A786" s="3" t="s">
        <v>2</v>
      </c>
      <c r="B786" s="9" t="s">
        <v>0</v>
      </c>
      <c r="C786" s="8" t="s">
        <v>17</v>
      </c>
      <c r="D786" s="8" t="s">
        <v>8</v>
      </c>
      <c r="E786" s="8" t="s">
        <v>9</v>
      </c>
      <c r="F786" s="8" t="s">
        <v>22</v>
      </c>
      <c r="G786" s="8" t="s">
        <v>23</v>
      </c>
      <c r="H786" s="8" t="s">
        <v>24</v>
      </c>
      <c r="I786" s="8" t="s">
        <v>18</v>
      </c>
      <c r="J786" s="8" t="s">
        <v>19</v>
      </c>
      <c r="K786" s="8" t="s">
        <v>20</v>
      </c>
      <c r="L786" s="7" t="s">
        <v>1</v>
      </c>
    </row>
    <row r="787" spans="1:12" x14ac:dyDescent="0.25">
      <c r="A787" s="12" t="s">
        <v>89</v>
      </c>
      <c r="B787" s="13" t="s">
        <v>90</v>
      </c>
      <c r="C787" s="19">
        <v>0</v>
      </c>
      <c r="D787" s="19">
        <v>0</v>
      </c>
      <c r="E787" s="19">
        <v>13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28"/>
      <c r="L787" s="5">
        <f t="shared" ref="L787:L793" si="20">SUM(C787:J787)</f>
        <v>13</v>
      </c>
    </row>
    <row r="788" spans="1:12" x14ac:dyDescent="0.25">
      <c r="A788" s="12" t="s">
        <v>186</v>
      </c>
      <c r="B788" s="13" t="s">
        <v>185</v>
      </c>
      <c r="C788" s="19">
        <v>0</v>
      </c>
      <c r="D788" s="19">
        <v>0</v>
      </c>
      <c r="E788" s="19">
        <v>6.5</v>
      </c>
      <c r="F788" s="18">
        <v>0</v>
      </c>
      <c r="G788" s="19">
        <v>0</v>
      </c>
      <c r="H788" s="19">
        <v>0</v>
      </c>
      <c r="I788" s="19">
        <v>0</v>
      </c>
      <c r="J788" s="19">
        <v>0</v>
      </c>
      <c r="K788" s="28"/>
      <c r="L788" s="5">
        <f t="shared" si="20"/>
        <v>6.5</v>
      </c>
    </row>
    <row r="789" spans="1:12" x14ac:dyDescent="0.25">
      <c r="A789" s="12" t="s">
        <v>187</v>
      </c>
      <c r="B789" s="13" t="s">
        <v>188</v>
      </c>
      <c r="C789" s="19">
        <v>0</v>
      </c>
      <c r="D789" s="19">
        <v>0</v>
      </c>
      <c r="E789" s="31">
        <v>12</v>
      </c>
      <c r="F789" s="25">
        <v>0</v>
      </c>
      <c r="G789" s="25">
        <v>0</v>
      </c>
      <c r="H789" s="25">
        <v>0</v>
      </c>
      <c r="I789" s="25">
        <v>0</v>
      </c>
      <c r="J789" s="25">
        <v>0</v>
      </c>
      <c r="K789" s="28"/>
      <c r="L789" s="5">
        <f t="shared" si="20"/>
        <v>12</v>
      </c>
    </row>
    <row r="790" spans="1:12" x14ac:dyDescent="0.25">
      <c r="A790" s="14" t="s">
        <v>177</v>
      </c>
      <c r="B790" s="13" t="s">
        <v>189</v>
      </c>
      <c r="C790" s="19">
        <v>0</v>
      </c>
      <c r="D790" s="19">
        <v>0</v>
      </c>
      <c r="E790" s="31">
        <v>60</v>
      </c>
      <c r="F790" s="31">
        <v>169</v>
      </c>
      <c r="G790" s="31">
        <v>0</v>
      </c>
      <c r="H790" s="31">
        <v>0</v>
      </c>
      <c r="I790" s="31">
        <v>0</v>
      </c>
      <c r="J790" s="31">
        <v>0</v>
      </c>
      <c r="K790" s="28"/>
      <c r="L790" s="5">
        <f t="shared" si="20"/>
        <v>229</v>
      </c>
    </row>
    <row r="791" spans="1:12" x14ac:dyDescent="0.25">
      <c r="A791" s="12" t="s">
        <v>190</v>
      </c>
      <c r="B791" s="13" t="s">
        <v>191</v>
      </c>
      <c r="C791" s="19">
        <v>0</v>
      </c>
      <c r="D791" s="19">
        <v>0</v>
      </c>
      <c r="E791" s="31">
        <v>13</v>
      </c>
      <c r="F791" s="31">
        <v>97</v>
      </c>
      <c r="G791" s="31">
        <v>0</v>
      </c>
      <c r="H791" s="31">
        <v>0</v>
      </c>
      <c r="I791" s="31">
        <v>0</v>
      </c>
      <c r="J791" s="31">
        <v>0</v>
      </c>
      <c r="K791" s="28"/>
      <c r="L791" s="5">
        <f t="shared" si="20"/>
        <v>110</v>
      </c>
    </row>
    <row r="792" spans="1:12" x14ac:dyDescent="0.25">
      <c r="A792" s="12" t="s">
        <v>190</v>
      </c>
      <c r="B792" s="13" t="s">
        <v>230</v>
      </c>
      <c r="C792" s="19">
        <v>0</v>
      </c>
      <c r="D792" s="19">
        <v>62.6</v>
      </c>
      <c r="E792" s="31">
        <v>6.8</v>
      </c>
      <c r="F792" s="31">
        <v>0</v>
      </c>
      <c r="G792" s="31">
        <v>0</v>
      </c>
      <c r="H792" s="31">
        <v>0</v>
      </c>
      <c r="I792" s="31">
        <v>0</v>
      </c>
      <c r="J792" s="31">
        <v>0</v>
      </c>
      <c r="K792" s="28"/>
      <c r="L792" s="5">
        <f t="shared" si="20"/>
        <v>69.400000000000006</v>
      </c>
    </row>
    <row r="793" spans="1:12" x14ac:dyDescent="0.25">
      <c r="A793" s="12" t="s">
        <v>231</v>
      </c>
      <c r="B793" s="13" t="s">
        <v>232</v>
      </c>
      <c r="C793" s="19">
        <v>0</v>
      </c>
      <c r="D793" s="19">
        <v>0</v>
      </c>
      <c r="E793" s="31">
        <v>0</v>
      </c>
      <c r="F793" s="31">
        <v>105</v>
      </c>
      <c r="G793" s="31">
        <v>0</v>
      </c>
      <c r="H793" s="31">
        <v>0</v>
      </c>
      <c r="I793" s="31">
        <v>0</v>
      </c>
      <c r="J793" s="31">
        <v>0</v>
      </c>
      <c r="K793" s="28"/>
      <c r="L793" s="5">
        <f t="shared" si="20"/>
        <v>105</v>
      </c>
    </row>
    <row r="794" spans="1:12" x14ac:dyDescent="0.25">
      <c r="A794" s="14" t="s">
        <v>294</v>
      </c>
      <c r="B794" s="13" t="s">
        <v>295</v>
      </c>
      <c r="C794" s="19">
        <v>0</v>
      </c>
      <c r="D794" s="19">
        <v>0</v>
      </c>
      <c r="E794" s="31">
        <v>11</v>
      </c>
      <c r="F794" s="31">
        <v>111</v>
      </c>
      <c r="G794" s="31">
        <v>0</v>
      </c>
      <c r="H794" s="31">
        <v>0</v>
      </c>
      <c r="I794" s="31">
        <v>0</v>
      </c>
      <c r="J794" s="31">
        <v>0</v>
      </c>
      <c r="K794" s="23"/>
      <c r="L794" s="23">
        <v>122</v>
      </c>
    </row>
    <row r="795" spans="1:12" x14ac:dyDescent="0.25">
      <c r="A795" s="12" t="s">
        <v>262</v>
      </c>
      <c r="B795" s="13" t="s">
        <v>269</v>
      </c>
      <c r="C795" s="19">
        <v>0</v>
      </c>
      <c r="D795" s="19">
        <v>0</v>
      </c>
      <c r="E795" s="31">
        <v>17.399999999999999</v>
      </c>
      <c r="F795" s="31">
        <v>0</v>
      </c>
      <c r="G795" s="31">
        <v>14.97</v>
      </c>
      <c r="H795" s="31">
        <v>0</v>
      </c>
      <c r="I795" s="31">
        <v>0</v>
      </c>
      <c r="J795" s="31">
        <v>0</v>
      </c>
      <c r="K795" s="23"/>
      <c r="L795" s="23">
        <v>32.369999999999997</v>
      </c>
    </row>
    <row r="796" spans="1:12" x14ac:dyDescent="0.25">
      <c r="A796" s="14" t="s">
        <v>352</v>
      </c>
      <c r="B796" s="13" t="s">
        <v>353</v>
      </c>
      <c r="C796" s="19">
        <v>0</v>
      </c>
      <c r="D796" s="19">
        <v>0</v>
      </c>
      <c r="E796" s="31">
        <v>7</v>
      </c>
      <c r="F796" s="31">
        <v>0</v>
      </c>
      <c r="G796" s="31">
        <v>0</v>
      </c>
      <c r="H796" s="31">
        <v>0</v>
      </c>
      <c r="I796" s="31">
        <v>0</v>
      </c>
      <c r="J796" s="31">
        <v>0</v>
      </c>
      <c r="K796" s="23"/>
      <c r="L796" s="23">
        <f t="shared" ref="L796:L812" si="21">SUM(C796:J796)</f>
        <v>7</v>
      </c>
    </row>
    <row r="797" spans="1:12" x14ac:dyDescent="0.25">
      <c r="A797" s="14" t="s">
        <v>400</v>
      </c>
      <c r="B797" s="13" t="s">
        <v>401</v>
      </c>
      <c r="C797" s="19">
        <v>0</v>
      </c>
      <c r="D797" s="19">
        <v>0</v>
      </c>
      <c r="E797" s="31">
        <v>6</v>
      </c>
      <c r="F797" s="31">
        <v>0</v>
      </c>
      <c r="G797" s="31">
        <v>0</v>
      </c>
      <c r="H797" s="31">
        <v>0</v>
      </c>
      <c r="I797" s="31">
        <v>0</v>
      </c>
      <c r="J797" s="31">
        <v>0</v>
      </c>
      <c r="K797" s="23"/>
      <c r="L797" s="23">
        <f t="shared" si="21"/>
        <v>6</v>
      </c>
    </row>
    <row r="798" spans="1:12" x14ac:dyDescent="0.25">
      <c r="A798" s="14" t="s">
        <v>402</v>
      </c>
      <c r="B798" s="13" t="s">
        <v>403</v>
      </c>
      <c r="C798" s="19">
        <v>0</v>
      </c>
      <c r="D798" s="19">
        <v>22.6</v>
      </c>
      <c r="E798" s="31">
        <v>10.15</v>
      </c>
      <c r="F798" s="31">
        <v>0</v>
      </c>
      <c r="G798" s="31">
        <v>0</v>
      </c>
      <c r="H798" s="31">
        <v>0</v>
      </c>
      <c r="I798" s="31">
        <v>0</v>
      </c>
      <c r="J798" s="31">
        <v>0</v>
      </c>
      <c r="K798" s="23"/>
      <c r="L798" s="23">
        <f t="shared" si="21"/>
        <v>32.75</v>
      </c>
    </row>
    <row r="799" spans="1:12" x14ac:dyDescent="0.25">
      <c r="A799" s="14" t="s">
        <v>462</v>
      </c>
      <c r="B799" s="13" t="s">
        <v>463</v>
      </c>
      <c r="C799" s="19">
        <v>0</v>
      </c>
      <c r="D799" s="19">
        <v>0</v>
      </c>
      <c r="E799" s="31">
        <v>9.1999999999999993</v>
      </c>
      <c r="F799" s="19">
        <v>0</v>
      </c>
      <c r="G799" s="19">
        <v>0</v>
      </c>
      <c r="H799" s="19">
        <v>0</v>
      </c>
      <c r="I799" s="19">
        <v>0</v>
      </c>
      <c r="J799" s="19">
        <v>0</v>
      </c>
      <c r="K799" s="23"/>
      <c r="L799" s="23">
        <f t="shared" si="21"/>
        <v>9.1999999999999993</v>
      </c>
    </row>
    <row r="800" spans="1:12" ht="15.6" x14ac:dyDescent="0.3">
      <c r="A800" s="14" t="s">
        <v>501</v>
      </c>
      <c r="B800" s="13" t="s">
        <v>502</v>
      </c>
      <c r="C800" s="23">
        <v>0</v>
      </c>
      <c r="D800" s="23">
        <v>0</v>
      </c>
      <c r="E800" s="31">
        <v>15</v>
      </c>
      <c r="F800" s="36">
        <v>0</v>
      </c>
      <c r="G800" s="35">
        <v>0</v>
      </c>
      <c r="H800" s="35">
        <v>0</v>
      </c>
      <c r="I800" s="23">
        <v>0</v>
      </c>
      <c r="J800" s="23">
        <v>0</v>
      </c>
      <c r="K800" s="46"/>
      <c r="L800" s="23">
        <f t="shared" si="21"/>
        <v>15</v>
      </c>
    </row>
    <row r="801" spans="1:12" ht="15.6" x14ac:dyDescent="0.3">
      <c r="A801" s="14" t="s">
        <v>497</v>
      </c>
      <c r="B801" s="13" t="s">
        <v>503</v>
      </c>
      <c r="C801" s="23">
        <v>0</v>
      </c>
      <c r="D801" s="23">
        <v>0</v>
      </c>
      <c r="E801" s="31">
        <v>24</v>
      </c>
      <c r="F801" s="36">
        <v>0</v>
      </c>
      <c r="G801" s="35">
        <v>0</v>
      </c>
      <c r="H801" s="35">
        <v>0</v>
      </c>
      <c r="I801" s="23">
        <v>0</v>
      </c>
      <c r="J801" s="23">
        <v>0</v>
      </c>
      <c r="K801" s="46"/>
      <c r="L801" s="23">
        <f t="shared" si="21"/>
        <v>24</v>
      </c>
    </row>
    <row r="802" spans="1:12" ht="15.6" x14ac:dyDescent="0.3">
      <c r="A802" s="14" t="s">
        <v>556</v>
      </c>
      <c r="B802" s="13" t="s">
        <v>557</v>
      </c>
      <c r="C802" s="23">
        <v>0</v>
      </c>
      <c r="D802" s="23">
        <v>0</v>
      </c>
      <c r="E802" s="30">
        <v>6.6</v>
      </c>
      <c r="F802" s="36">
        <v>0</v>
      </c>
      <c r="G802" s="35">
        <v>0</v>
      </c>
      <c r="H802" s="35">
        <v>0</v>
      </c>
      <c r="I802" s="23">
        <v>0</v>
      </c>
      <c r="J802" s="23">
        <v>0</v>
      </c>
      <c r="K802" s="46"/>
      <c r="L802" s="23">
        <f t="shared" si="21"/>
        <v>6.6</v>
      </c>
    </row>
    <row r="803" spans="1:12" ht="15.6" x14ac:dyDescent="0.3">
      <c r="A803" s="14" t="s">
        <v>549</v>
      </c>
      <c r="B803" s="13" t="s">
        <v>558</v>
      </c>
      <c r="C803" s="23">
        <v>0</v>
      </c>
      <c r="D803" s="23">
        <v>0</v>
      </c>
      <c r="E803" s="30">
        <v>4</v>
      </c>
      <c r="F803" s="36">
        <v>0</v>
      </c>
      <c r="G803" s="35">
        <v>0</v>
      </c>
      <c r="H803" s="35">
        <v>0</v>
      </c>
      <c r="I803" s="23">
        <v>0</v>
      </c>
      <c r="J803" s="23">
        <v>0</v>
      </c>
      <c r="K803" s="46"/>
      <c r="L803" s="23">
        <f t="shared" si="21"/>
        <v>4</v>
      </c>
    </row>
    <row r="804" spans="1:12" ht="15.6" x14ac:dyDescent="0.3">
      <c r="A804" s="14" t="s">
        <v>559</v>
      </c>
      <c r="B804" s="13" t="s">
        <v>560</v>
      </c>
      <c r="C804" s="23">
        <v>0</v>
      </c>
      <c r="D804" s="23">
        <v>0</v>
      </c>
      <c r="E804" s="30">
        <v>5.6</v>
      </c>
      <c r="F804" s="36">
        <v>0</v>
      </c>
      <c r="G804" s="35">
        <v>0</v>
      </c>
      <c r="H804" s="35">
        <v>0</v>
      </c>
      <c r="I804" s="23">
        <v>0</v>
      </c>
      <c r="J804" s="23">
        <v>0</v>
      </c>
      <c r="K804" s="46"/>
      <c r="L804" s="71">
        <f t="shared" si="21"/>
        <v>5.6</v>
      </c>
    </row>
    <row r="805" spans="1:12" s="60" customFormat="1" x14ac:dyDescent="0.25">
      <c r="A805" s="70" t="s">
        <v>844</v>
      </c>
      <c r="B805" s="68" t="s">
        <v>845</v>
      </c>
      <c r="C805" s="71">
        <v>0</v>
      </c>
      <c r="D805" s="71">
        <v>0</v>
      </c>
      <c r="E805" s="71">
        <v>17</v>
      </c>
      <c r="F805" s="72">
        <v>0</v>
      </c>
      <c r="G805" s="71">
        <v>0</v>
      </c>
      <c r="H805" s="71">
        <v>0</v>
      </c>
      <c r="I805" s="71">
        <v>0</v>
      </c>
      <c r="J805" s="71">
        <v>0</v>
      </c>
      <c r="K805" s="69"/>
      <c r="L805" s="71">
        <f t="shared" si="21"/>
        <v>17</v>
      </c>
    </row>
    <row r="806" spans="1:12" s="60" customFormat="1" x14ac:dyDescent="0.25">
      <c r="A806" s="70" t="s">
        <v>837</v>
      </c>
      <c r="B806" s="68" t="s">
        <v>846</v>
      </c>
      <c r="C806" s="71">
        <v>0</v>
      </c>
      <c r="D806" s="71">
        <v>0</v>
      </c>
      <c r="E806" s="71">
        <v>13</v>
      </c>
      <c r="F806" s="72">
        <v>0</v>
      </c>
      <c r="G806" s="71">
        <v>0</v>
      </c>
      <c r="H806" s="71">
        <v>0</v>
      </c>
      <c r="I806" s="71">
        <v>0</v>
      </c>
      <c r="J806" s="71">
        <v>0</v>
      </c>
      <c r="K806" s="69"/>
      <c r="L806" s="71">
        <f t="shared" si="21"/>
        <v>13</v>
      </c>
    </row>
    <row r="807" spans="1:12" s="60" customFormat="1" x14ac:dyDescent="0.25">
      <c r="A807" s="70" t="s">
        <v>847</v>
      </c>
      <c r="B807" s="68" t="s">
        <v>848</v>
      </c>
      <c r="C807" s="71">
        <v>0</v>
      </c>
      <c r="D807" s="71">
        <v>0</v>
      </c>
      <c r="E807" s="71">
        <v>6</v>
      </c>
      <c r="F807" s="72">
        <v>0</v>
      </c>
      <c r="G807" s="71">
        <v>0</v>
      </c>
      <c r="H807" s="71">
        <v>0</v>
      </c>
      <c r="I807" s="71">
        <v>0</v>
      </c>
      <c r="J807" s="71">
        <v>0</v>
      </c>
      <c r="K807" s="69"/>
      <c r="L807" s="71">
        <f t="shared" si="21"/>
        <v>6</v>
      </c>
    </row>
    <row r="808" spans="1:12" s="60" customFormat="1" x14ac:dyDescent="0.25">
      <c r="A808" s="70" t="s">
        <v>849</v>
      </c>
      <c r="B808" s="68" t="s">
        <v>850</v>
      </c>
      <c r="C808" s="71">
        <v>0</v>
      </c>
      <c r="D808" s="71">
        <v>0</v>
      </c>
      <c r="E808" s="71">
        <v>22.9</v>
      </c>
      <c r="F808" s="72">
        <v>0</v>
      </c>
      <c r="G808" s="71">
        <v>6.75</v>
      </c>
      <c r="H808" s="71">
        <v>0</v>
      </c>
      <c r="I808" s="71">
        <v>0</v>
      </c>
      <c r="J808" s="71">
        <v>0</v>
      </c>
      <c r="K808" s="69"/>
      <c r="L808" s="71">
        <f t="shared" si="21"/>
        <v>29.65</v>
      </c>
    </row>
    <row r="809" spans="1:12" s="60" customFormat="1" x14ac:dyDescent="0.25">
      <c r="A809" s="70" t="s">
        <v>851</v>
      </c>
      <c r="B809" s="68" t="s">
        <v>840</v>
      </c>
      <c r="C809" s="71">
        <v>0</v>
      </c>
      <c r="D809" s="71">
        <v>0</v>
      </c>
      <c r="E809" s="71">
        <v>11.63</v>
      </c>
      <c r="F809" s="72">
        <v>0</v>
      </c>
      <c r="G809" s="71">
        <v>0</v>
      </c>
      <c r="H809" s="71">
        <v>0</v>
      </c>
      <c r="I809" s="71">
        <v>0</v>
      </c>
      <c r="J809" s="71">
        <v>0</v>
      </c>
      <c r="K809" s="69"/>
      <c r="L809" s="71">
        <f t="shared" si="21"/>
        <v>11.63</v>
      </c>
    </row>
    <row r="810" spans="1:12" s="60" customFormat="1" x14ac:dyDescent="0.25">
      <c r="A810" s="70" t="s">
        <v>852</v>
      </c>
      <c r="B810" s="68" t="s">
        <v>853</v>
      </c>
      <c r="C810" s="71">
        <v>0</v>
      </c>
      <c r="D810" s="71">
        <v>0</v>
      </c>
      <c r="E810" s="71">
        <v>39.5</v>
      </c>
      <c r="F810" s="72">
        <v>0</v>
      </c>
      <c r="G810" s="71">
        <v>0</v>
      </c>
      <c r="H810" s="71">
        <v>0</v>
      </c>
      <c r="I810" s="71">
        <v>0</v>
      </c>
      <c r="J810" s="71">
        <v>0</v>
      </c>
      <c r="K810" s="69"/>
      <c r="L810" s="71">
        <f t="shared" si="21"/>
        <v>39.5</v>
      </c>
    </row>
    <row r="811" spans="1:12" s="60" customFormat="1" x14ac:dyDescent="0.25">
      <c r="A811" s="70" t="s">
        <v>854</v>
      </c>
      <c r="B811" s="68" t="s">
        <v>855</v>
      </c>
      <c r="C811" s="71">
        <v>0</v>
      </c>
      <c r="D811" s="71">
        <v>0</v>
      </c>
      <c r="E811" s="71">
        <v>12.9</v>
      </c>
      <c r="F811" s="72">
        <v>0</v>
      </c>
      <c r="G811" s="71">
        <v>0</v>
      </c>
      <c r="H811" s="71">
        <v>0</v>
      </c>
      <c r="I811" s="71">
        <v>0</v>
      </c>
      <c r="J811" s="71">
        <v>0</v>
      </c>
      <c r="K811" s="69"/>
      <c r="L811" s="71">
        <f t="shared" si="21"/>
        <v>12.9</v>
      </c>
    </row>
    <row r="812" spans="1:12" s="60" customFormat="1" x14ac:dyDescent="0.25">
      <c r="A812" s="70" t="s">
        <v>856</v>
      </c>
      <c r="B812" s="68" t="s">
        <v>857</v>
      </c>
      <c r="C812" s="71">
        <v>0</v>
      </c>
      <c r="D812" s="71">
        <v>0</v>
      </c>
      <c r="E812" s="71">
        <v>9.1</v>
      </c>
      <c r="F812" s="72">
        <v>0</v>
      </c>
      <c r="G812" s="71">
        <v>0</v>
      </c>
      <c r="H812" s="71">
        <v>0</v>
      </c>
      <c r="I812" s="71">
        <v>0</v>
      </c>
      <c r="J812" s="71">
        <v>0</v>
      </c>
      <c r="K812" s="69"/>
      <c r="L812" s="71">
        <f t="shared" si="21"/>
        <v>9.1</v>
      </c>
    </row>
    <row r="813" spans="1:12" ht="15.6" x14ac:dyDescent="0.3">
      <c r="A813" s="14"/>
      <c r="B813" s="13"/>
      <c r="C813" s="23"/>
      <c r="D813" s="23"/>
      <c r="E813" s="30"/>
      <c r="F813" s="36"/>
      <c r="G813" s="35"/>
      <c r="H813" s="35"/>
      <c r="I813" s="23"/>
      <c r="J813" s="23"/>
      <c r="K813" s="46"/>
      <c r="L813" s="23"/>
    </row>
    <row r="814" spans="1:12" ht="15.6" x14ac:dyDescent="0.3">
      <c r="A814" s="43" t="s">
        <v>368</v>
      </c>
      <c r="B814" s="13"/>
      <c r="C814" s="23">
        <v>0</v>
      </c>
      <c r="D814" s="23">
        <v>25.8</v>
      </c>
      <c r="E814" s="23">
        <v>0</v>
      </c>
      <c r="F814" s="23">
        <v>0</v>
      </c>
      <c r="G814" s="23">
        <v>0</v>
      </c>
      <c r="H814" s="23">
        <v>0</v>
      </c>
      <c r="I814" s="23">
        <v>0</v>
      </c>
      <c r="J814" s="23">
        <v>0</v>
      </c>
      <c r="K814" s="46"/>
      <c r="L814" s="23">
        <f>SUM(C814:K814)</f>
        <v>25.8</v>
      </c>
    </row>
    <row r="815" spans="1:12" ht="15.6" x14ac:dyDescent="0.3">
      <c r="A815" s="14" t="s">
        <v>582</v>
      </c>
      <c r="B815" s="13" t="s">
        <v>583</v>
      </c>
      <c r="C815" s="23">
        <v>0</v>
      </c>
      <c r="D815" s="23">
        <v>20</v>
      </c>
      <c r="E815" s="23">
        <v>0</v>
      </c>
      <c r="F815" s="23">
        <v>0</v>
      </c>
      <c r="G815" s="23">
        <v>0</v>
      </c>
      <c r="H815" s="23">
        <v>0</v>
      </c>
      <c r="I815" s="23">
        <v>0</v>
      </c>
      <c r="J815" s="23">
        <v>0</v>
      </c>
      <c r="K815" s="46"/>
      <c r="L815" s="23">
        <f>SUM(C815:K815)</f>
        <v>20</v>
      </c>
    </row>
    <row r="816" spans="1:12" s="60" customFormat="1" ht="15.6" x14ac:dyDescent="0.3">
      <c r="A816" s="89" t="s">
        <v>844</v>
      </c>
      <c r="B816" s="88" t="s">
        <v>925</v>
      </c>
      <c r="C816" s="91">
        <v>0</v>
      </c>
      <c r="D816" s="91">
        <v>31.1</v>
      </c>
      <c r="E816" s="91">
        <v>0</v>
      </c>
      <c r="F816" s="91">
        <v>0</v>
      </c>
      <c r="G816" s="91">
        <v>0</v>
      </c>
      <c r="H816" s="91">
        <v>0</v>
      </c>
      <c r="I816" s="91">
        <v>0</v>
      </c>
      <c r="J816" s="91">
        <v>0</v>
      </c>
      <c r="K816" s="46"/>
      <c r="L816" s="91">
        <f>SUM(C816:K816)</f>
        <v>31.1</v>
      </c>
    </row>
    <row r="817" spans="1:12" s="60" customFormat="1" ht="15.6" x14ac:dyDescent="0.3">
      <c r="A817" s="89" t="s">
        <v>950</v>
      </c>
      <c r="B817" s="88" t="s">
        <v>951</v>
      </c>
      <c r="C817" s="91">
        <v>0</v>
      </c>
      <c r="D817" s="91">
        <v>7.55</v>
      </c>
      <c r="E817" s="91">
        <v>0</v>
      </c>
      <c r="F817" s="91">
        <v>0</v>
      </c>
      <c r="G817" s="91">
        <v>0</v>
      </c>
      <c r="H817" s="91">
        <v>0</v>
      </c>
      <c r="I817" s="91">
        <v>0</v>
      </c>
      <c r="J817" s="91">
        <v>0</v>
      </c>
      <c r="K817" s="46"/>
      <c r="L817" s="91">
        <f>SUM(C817:K817)</f>
        <v>7.55</v>
      </c>
    </row>
    <row r="818" spans="1:12" s="60" customFormat="1" ht="15.6" x14ac:dyDescent="0.3">
      <c r="A818" s="89" t="s">
        <v>1006</v>
      </c>
      <c r="B818" s="88" t="s">
        <v>1008</v>
      </c>
      <c r="C818" s="91">
        <v>0</v>
      </c>
      <c r="D818" s="91">
        <v>0</v>
      </c>
      <c r="E818" s="91">
        <v>14.2</v>
      </c>
      <c r="F818" s="91">
        <v>0</v>
      </c>
      <c r="G818" s="91">
        <v>0</v>
      </c>
      <c r="H818" s="91">
        <v>0</v>
      </c>
      <c r="I818" s="91">
        <v>0</v>
      </c>
      <c r="J818" s="91">
        <v>0</v>
      </c>
      <c r="K818" s="46"/>
      <c r="L818" s="91">
        <f t="shared" ref="L818:L819" si="22">SUM(C818:K818)</f>
        <v>14.2</v>
      </c>
    </row>
    <row r="819" spans="1:12" s="60" customFormat="1" ht="15.6" x14ac:dyDescent="0.3">
      <c r="A819" s="89" t="s">
        <v>1007</v>
      </c>
      <c r="B819" s="88" t="s">
        <v>1008</v>
      </c>
      <c r="C819" s="91">
        <v>0</v>
      </c>
      <c r="D819" s="91">
        <v>17.5</v>
      </c>
      <c r="E819" s="91">
        <v>0</v>
      </c>
      <c r="F819" s="91">
        <v>0</v>
      </c>
      <c r="G819" s="91">
        <v>0</v>
      </c>
      <c r="H819" s="91">
        <v>0</v>
      </c>
      <c r="I819" s="91">
        <v>0</v>
      </c>
      <c r="J819" s="91">
        <v>0</v>
      </c>
      <c r="K819" s="46"/>
      <c r="L819" s="91">
        <f t="shared" si="22"/>
        <v>17.5</v>
      </c>
    </row>
    <row r="821" spans="1:12" ht="15.6" x14ac:dyDescent="0.3">
      <c r="A821" s="3" t="s">
        <v>25</v>
      </c>
      <c r="C821" s="7">
        <f t="shared" ref="C821:J821" si="23">SUM(C787:C820)</f>
        <v>0</v>
      </c>
      <c r="D821" s="7">
        <f t="shared" si="23"/>
        <v>187.15</v>
      </c>
      <c r="E821" s="7">
        <f t="shared" si="23"/>
        <v>373.47999999999996</v>
      </c>
      <c r="F821" s="7">
        <f t="shared" si="23"/>
        <v>482</v>
      </c>
      <c r="G821" s="7">
        <f t="shared" si="23"/>
        <v>21.72</v>
      </c>
      <c r="H821" s="7">
        <f t="shared" si="23"/>
        <v>0</v>
      </c>
      <c r="I821" s="7">
        <f t="shared" si="23"/>
        <v>0</v>
      </c>
      <c r="J821" s="7">
        <f t="shared" si="23"/>
        <v>0</v>
      </c>
      <c r="K821" s="7"/>
      <c r="L821" s="7">
        <f>SUM(L787:L820)</f>
        <v>1064.3499999999999</v>
      </c>
    </row>
    <row r="823" spans="1:12" ht="15.6" x14ac:dyDescent="0.3">
      <c r="A823" s="3" t="s">
        <v>126</v>
      </c>
    </row>
    <row r="824" spans="1:12" s="3" customFormat="1" ht="46.8" x14ac:dyDescent="0.3">
      <c r="A824" s="3" t="s">
        <v>2</v>
      </c>
      <c r="B824" s="9" t="s">
        <v>0</v>
      </c>
      <c r="C824" s="8" t="s">
        <v>17</v>
      </c>
      <c r="D824" s="8" t="s">
        <v>8</v>
      </c>
      <c r="E824" s="8" t="s">
        <v>9</v>
      </c>
      <c r="F824" s="8" t="s">
        <v>22</v>
      </c>
      <c r="G824" s="8" t="s">
        <v>23</v>
      </c>
      <c r="H824" s="8" t="s">
        <v>24</v>
      </c>
      <c r="I824" s="8" t="s">
        <v>18</v>
      </c>
      <c r="J824" s="8" t="s">
        <v>19</v>
      </c>
      <c r="K824" s="8" t="s">
        <v>20</v>
      </c>
      <c r="L824" s="7" t="s">
        <v>1</v>
      </c>
    </row>
    <row r="825" spans="1:12" s="3" customFormat="1" ht="15.6" x14ac:dyDescent="0.3">
      <c r="A825" s="2" t="s">
        <v>332</v>
      </c>
      <c r="B825" s="6" t="s">
        <v>333</v>
      </c>
      <c r="C825" s="11">
        <v>0</v>
      </c>
      <c r="D825" s="11">
        <v>20.399999999999999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  <c r="J825" s="11">
        <v>0</v>
      </c>
      <c r="K825" s="8"/>
      <c r="L825" s="5">
        <f t="shared" ref="L825:L826" si="24">SUM(C825:J825)</f>
        <v>20.399999999999999</v>
      </c>
    </row>
    <row r="826" spans="1:12" x14ac:dyDescent="0.25">
      <c r="A826" s="2" t="s">
        <v>50</v>
      </c>
      <c r="B826" s="2" t="s">
        <v>51</v>
      </c>
      <c r="C826" s="5">
        <v>0</v>
      </c>
      <c r="D826" s="5">
        <v>0</v>
      </c>
      <c r="E826" s="5">
        <v>4.47</v>
      </c>
      <c r="F826" s="5">
        <v>37.700000000000003</v>
      </c>
      <c r="G826" s="5">
        <v>56.09</v>
      </c>
      <c r="H826" s="5">
        <v>0</v>
      </c>
      <c r="I826" s="5">
        <v>0</v>
      </c>
      <c r="J826" s="5">
        <v>0</v>
      </c>
      <c r="L826" s="5">
        <f t="shared" si="24"/>
        <v>98.26</v>
      </c>
    </row>
    <row r="828" spans="1:12" ht="15.6" x14ac:dyDescent="0.3">
      <c r="A828" s="3" t="s">
        <v>25</v>
      </c>
      <c r="C828" s="7">
        <f t="shared" ref="C828:J828" si="25">SUM(C825:C827)</f>
        <v>0</v>
      </c>
      <c r="D828" s="7">
        <f t="shared" si="25"/>
        <v>20.399999999999999</v>
      </c>
      <c r="E828" s="7">
        <f t="shared" si="25"/>
        <v>4.47</v>
      </c>
      <c r="F828" s="7">
        <f t="shared" si="25"/>
        <v>37.700000000000003</v>
      </c>
      <c r="G828" s="7">
        <f t="shared" si="25"/>
        <v>56.09</v>
      </c>
      <c r="H828" s="7">
        <f t="shared" si="25"/>
        <v>0</v>
      </c>
      <c r="I828" s="7">
        <f t="shared" si="25"/>
        <v>0</v>
      </c>
      <c r="J828" s="7">
        <f t="shared" si="25"/>
        <v>0</v>
      </c>
      <c r="K828" s="8"/>
      <c r="L828" s="7">
        <f>SUM(L825:L827)</f>
        <v>118.66</v>
      </c>
    </row>
  </sheetData>
  <sortState ref="A273:J284">
    <sortCondition ref="A273:A284"/>
  </sortState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2017-09-15T08:07:19Z</dcterms:created>
  <dcterms:modified xsi:type="dcterms:W3CDTF">2017-09-15T08:07:26Z</dcterms:modified>
</cp:coreProperties>
</file>